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iaz\Documents\ADMINISTRACION SIGI\VARIOS\PENDIENTES\RT\"/>
    </mc:Choice>
  </mc:AlternateContent>
  <bookViews>
    <workbookView xWindow="0" yWindow="0" windowWidth="28800" windowHeight="10515"/>
  </bookViews>
  <sheets>
    <sheet name="RT03-F12" sheetId="1" r:id="rId1"/>
    <sheet name="CERTIFICADO" sheetId="2" state="hidden" r:id="rId2"/>
    <sheet name="Hoja1" sheetId="3" state="hidden" r:id="rId3"/>
  </sheets>
  <externalReferences>
    <externalReference r:id="rId4"/>
    <externalReference r:id="rId5"/>
    <externalReference r:id="rId6"/>
    <externalReference r:id="rId7"/>
  </externalReferences>
  <definedNames>
    <definedName name="a1_">'[1]APROXIMACION LINEL'!$C$21</definedName>
    <definedName name="_xlnm.Print_Area" localSheetId="0">'RT03-F12'!$A$1:$L$131</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_xlnm.Print_Titles" localSheetId="0">'RT03-F12'!$1:$1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1" l="1"/>
  <c r="C36" i="1" s="1"/>
  <c r="F1" i="2" l="1"/>
  <c r="C11" i="2" l="1"/>
  <c r="A153" i="2" l="1"/>
  <c r="A106" i="2"/>
  <c r="A107" i="2"/>
  <c r="A108" i="2"/>
  <c r="A105" i="2"/>
  <c r="A104" i="2"/>
  <c r="D94" i="2"/>
  <c r="D93" i="2"/>
  <c r="D92" i="2"/>
  <c r="D91" i="2"/>
  <c r="D90" i="2"/>
  <c r="D89" i="2"/>
  <c r="D88" i="2"/>
  <c r="D87" i="2"/>
  <c r="D86" i="2"/>
  <c r="D85" i="2"/>
  <c r="C94" i="2"/>
  <c r="C93" i="2"/>
  <c r="C92" i="2"/>
  <c r="C91" i="2"/>
  <c r="C90" i="2"/>
  <c r="C89" i="2"/>
  <c r="C88" i="2"/>
  <c r="C87" i="2"/>
  <c r="C86" i="2"/>
  <c r="C85" i="2"/>
  <c r="B94" i="2"/>
  <c r="B93" i="2"/>
  <c r="B92" i="2"/>
  <c r="B91" i="2"/>
  <c r="B90" i="2"/>
  <c r="B89" i="2"/>
  <c r="B88" i="2"/>
  <c r="B87" i="2"/>
  <c r="B86" i="2"/>
  <c r="B85" i="2"/>
  <c r="A94" i="2"/>
  <c r="A93" i="2"/>
  <c r="A92" i="2"/>
  <c r="A91" i="2"/>
  <c r="A90" i="2"/>
  <c r="A89" i="2"/>
  <c r="A88" i="2"/>
  <c r="A87" i="2"/>
  <c r="A86" i="2"/>
  <c r="A85" i="2"/>
  <c r="B71" i="2"/>
  <c r="B70" i="2"/>
  <c r="B69" i="2"/>
  <c r="B68" i="2"/>
  <c r="B67" i="2"/>
  <c r="A71" i="2"/>
  <c r="A70" i="2"/>
  <c r="A69" i="2"/>
  <c r="A68" i="2"/>
  <c r="A67" i="2"/>
  <c r="A44" i="1"/>
  <c r="B48" i="1" s="1"/>
  <c r="A43" i="1"/>
  <c r="C83" i="2" s="1"/>
  <c r="A42" i="1"/>
  <c r="B83" i="2" s="1"/>
  <c r="E32" i="1"/>
  <c r="B60" i="2"/>
  <c r="B59" i="2"/>
  <c r="B58" i="2"/>
  <c r="B44" i="2"/>
  <c r="C19" i="2"/>
  <c r="C20" i="2"/>
  <c r="C18" i="2"/>
  <c r="C17" i="2"/>
  <c r="C16" i="2"/>
  <c r="C15" i="2"/>
  <c r="C14" i="2"/>
  <c r="C13" i="2"/>
  <c r="C12" i="2"/>
  <c r="C8" i="2"/>
  <c r="C7" i="2"/>
  <c r="C6" i="2"/>
  <c r="C5" i="2"/>
  <c r="D132" i="2"/>
  <c r="C132" i="2"/>
  <c r="A132" i="2"/>
  <c r="D129" i="2"/>
  <c r="B129" i="2"/>
  <c r="B103" i="2"/>
  <c r="A103" i="2"/>
  <c r="A83" i="2"/>
  <c r="C72" i="2"/>
  <c r="A72" i="2"/>
  <c r="B66" i="2"/>
  <c r="A65" i="2"/>
  <c r="D18" i="2"/>
  <c r="D17" i="2"/>
  <c r="D16" i="2"/>
  <c r="D15" i="2"/>
  <c r="B47" i="1" l="1"/>
  <c r="D83" i="2"/>
  <c r="B46" i="1"/>
  <c r="B119" i="1"/>
  <c r="B120" i="1"/>
  <c r="B121" i="1"/>
  <c r="B122" i="1"/>
  <c r="B123" i="1"/>
  <c r="K115" i="1" l="1"/>
  <c r="E55" i="1" l="1"/>
  <c r="E54" i="1"/>
  <c r="E53" i="1"/>
  <c r="F53" i="1" s="1"/>
  <c r="E52" i="1"/>
  <c r="F52" i="1" s="1"/>
  <c r="C67" i="2"/>
  <c r="E74" i="1" l="1"/>
  <c r="I76" i="1"/>
  <c r="H76" i="1"/>
  <c r="G76" i="1"/>
  <c r="F76" i="1"/>
  <c r="E76" i="1"/>
  <c r="I75" i="1"/>
  <c r="H75" i="1"/>
  <c r="G75" i="1"/>
  <c r="F75" i="1"/>
  <c r="E75" i="1"/>
  <c r="I74" i="1"/>
  <c r="H74" i="1"/>
  <c r="G74" i="1"/>
  <c r="F74" i="1"/>
  <c r="G77" i="1" l="1"/>
  <c r="H92" i="1" s="1"/>
  <c r="H77" i="1"/>
  <c r="I92" i="1" s="1"/>
  <c r="F77" i="1"/>
  <c r="G92" i="1" s="1"/>
  <c r="E77" i="1"/>
  <c r="F92" i="1" s="1"/>
  <c r="I77" i="1"/>
  <c r="J92" i="1" s="1"/>
  <c r="F71" i="1"/>
  <c r="G71" i="1"/>
  <c r="H71" i="1"/>
  <c r="I71" i="1"/>
  <c r="E71" i="1"/>
  <c r="I67" i="1"/>
  <c r="H67" i="1"/>
  <c r="G67" i="1"/>
  <c r="F67" i="1"/>
  <c r="E67" i="1"/>
  <c r="I60" i="1"/>
  <c r="C54" i="2" s="1"/>
  <c r="G60" i="1"/>
  <c r="B54" i="2" s="1"/>
  <c r="E60" i="1"/>
  <c r="A54" i="2" s="1"/>
  <c r="B53" i="1"/>
  <c r="G53" i="1" s="1"/>
  <c r="B54" i="1"/>
  <c r="B55" i="1"/>
  <c r="B56" i="1"/>
  <c r="B52" i="1"/>
  <c r="G32" i="1"/>
  <c r="B65" i="2" s="1"/>
  <c r="E56" i="1" l="1"/>
  <c r="D47" i="1"/>
  <c r="E47" i="1" s="1"/>
  <c r="D48" i="1"/>
  <c r="E48" i="1" s="1"/>
  <c r="D46" i="1"/>
  <c r="E46" i="1" s="1"/>
  <c r="C47" i="1"/>
  <c r="C48" i="1"/>
  <c r="C46" i="1"/>
  <c r="F35" i="1"/>
  <c r="D35" i="1"/>
  <c r="E35" i="1"/>
  <c r="G35" i="1"/>
  <c r="E36" i="1" l="1"/>
  <c r="C69" i="2"/>
  <c r="F36" i="1"/>
  <c r="C70" i="2"/>
  <c r="G36" i="1"/>
  <c r="C71" i="2"/>
  <c r="D36" i="1"/>
  <c r="C37" i="1" s="1"/>
  <c r="C68" i="2"/>
  <c r="F46" i="1"/>
  <c r="G56" i="1"/>
  <c r="H56" i="1" s="1"/>
  <c r="B108" i="2" s="1"/>
  <c r="F56" i="1"/>
  <c r="H53" i="1"/>
  <c r="B105" i="2" s="1"/>
  <c r="G55" i="1"/>
  <c r="H55" i="1" s="1"/>
  <c r="B107" i="2" s="1"/>
  <c r="F55" i="1"/>
  <c r="G54" i="1"/>
  <c r="H54" i="1" s="1"/>
  <c r="B106" i="2" s="1"/>
  <c r="F54" i="1"/>
  <c r="G52" i="1"/>
  <c r="H52" i="1" s="1"/>
  <c r="B104" i="2" s="1"/>
  <c r="E69" i="1" l="1"/>
  <c r="B72" i="2"/>
  <c r="G69" i="1"/>
  <c r="F69" i="1"/>
  <c r="H69" i="1"/>
  <c r="I69" i="1"/>
  <c r="J108" i="1"/>
  <c r="K109" i="1" s="1"/>
  <c r="H70" i="1"/>
  <c r="I70" i="1"/>
  <c r="F70" i="1"/>
  <c r="E70" i="1"/>
  <c r="E72" i="1" s="1"/>
  <c r="F87" i="1" s="1"/>
  <c r="G70" i="1"/>
  <c r="E79" i="1" l="1"/>
  <c r="G72" i="1"/>
  <c r="H87" i="1" s="1"/>
  <c r="H72" i="1"/>
  <c r="I87" i="1" s="1"/>
  <c r="F72" i="1"/>
  <c r="G87" i="1" s="1"/>
  <c r="I72" i="1"/>
  <c r="J87" i="1" s="1"/>
  <c r="B107" i="1" l="1"/>
  <c r="F94" i="1"/>
  <c r="F97" i="1" s="1"/>
  <c r="G79" i="1"/>
  <c r="F79" i="1"/>
  <c r="H79" i="1"/>
  <c r="I79" i="1"/>
  <c r="B111" i="1" l="1"/>
  <c r="J94" i="1"/>
  <c r="J97" i="1" s="1"/>
  <c r="J101" i="1" s="1"/>
  <c r="C108" i="2" s="1"/>
  <c r="B110" i="1"/>
  <c r="I94" i="1"/>
  <c r="I97" i="1" s="1"/>
  <c r="I101" i="1" s="1"/>
  <c r="C107" i="2" s="1"/>
  <c r="B109" i="1"/>
  <c r="H94" i="1"/>
  <c r="H97" i="1" s="1"/>
  <c r="H101" i="1" s="1"/>
  <c r="C106" i="2" s="1"/>
  <c r="B108" i="1"/>
  <c r="B112" i="1" s="1"/>
  <c r="G94" i="1"/>
  <c r="G97" i="1" s="1"/>
  <c r="G101" i="1" s="1"/>
  <c r="C105" i="2" s="1"/>
  <c r="F101" i="1"/>
  <c r="C104" i="2" s="1"/>
  <c r="D107" i="1"/>
  <c r="C107" i="1"/>
  <c r="D111" i="1" l="1"/>
  <c r="C111" i="1"/>
  <c r="D110" i="1"/>
  <c r="C110" i="1"/>
  <c r="J122" i="1"/>
  <c r="D109" i="1"/>
  <c r="C109" i="1"/>
  <c r="D108" i="1"/>
  <c r="C108" i="1"/>
  <c r="D112" i="1" l="1"/>
  <c r="K106" i="1" s="1"/>
  <c r="G125" i="1" s="1"/>
  <c r="C112" i="1"/>
  <c r="I105" i="1" l="1"/>
  <c r="F128" i="1" s="1"/>
  <c r="C129" i="2" s="1"/>
  <c r="D125" i="1" l="1"/>
  <c r="J111" i="1"/>
  <c r="K105" i="1"/>
  <c r="E110" i="1" s="1"/>
  <c r="F110" i="1" s="1"/>
  <c r="C122" i="1" s="1"/>
  <c r="I115" i="1" l="1"/>
  <c r="I116" i="1" s="1"/>
  <c r="E109" i="1"/>
  <c r="F109" i="1" s="1"/>
  <c r="C121" i="1" s="1"/>
  <c r="E108" i="1"/>
  <c r="F108" i="1" s="1"/>
  <c r="C120" i="1" s="1"/>
  <c r="E111" i="1"/>
  <c r="F111" i="1" s="1"/>
  <c r="C123" i="1" s="1"/>
  <c r="E107" i="1"/>
  <c r="F107" i="1" s="1"/>
  <c r="C115" i="1" l="1"/>
  <c r="C119" i="1"/>
  <c r="C116" i="1"/>
  <c r="F130" i="1" s="1"/>
  <c r="B132" i="2" s="1"/>
  <c r="F112" i="1"/>
  <c r="E112" i="1"/>
  <c r="H130" i="1" l="1"/>
  <c r="E132" i="2" s="1"/>
  <c r="G116" i="1"/>
</calcChain>
</file>

<file path=xl/sharedStrings.xml><?xml version="1.0" encoding="utf-8"?>
<sst xmlns="http://schemas.openxmlformats.org/spreadsheetml/2006/main" count="234" uniqueCount="212">
  <si>
    <t>Clase</t>
  </si>
  <si>
    <t>Serial</t>
  </si>
  <si>
    <t>Certificado N°</t>
  </si>
  <si>
    <t>Fabricante</t>
  </si>
  <si>
    <t>Humedad relativa (%rH)</t>
  </si>
  <si>
    <t>Presión (hPa)</t>
  </si>
  <si>
    <t>Temperatura (°C)</t>
  </si>
  <si>
    <t>Ciudad</t>
  </si>
  <si>
    <t>Fecha de Calibracion</t>
  </si>
  <si>
    <t>Solicitante</t>
  </si>
  <si>
    <t>Modelo</t>
  </si>
  <si>
    <t>DATOS DE LA BALANZA A CALIBRAR</t>
  </si>
  <si>
    <t>DATOS DE LAS PESA PATRÓN</t>
  </si>
  <si>
    <t xml:space="preserve"> DATOS DE LOS PATRONES PARA LAS PRUEBAS</t>
  </si>
  <si>
    <t>Cargas para Repetibilidad (g)</t>
  </si>
  <si>
    <t>Marcacion de la pesa</t>
  </si>
  <si>
    <t>Incertidumbre (mg)</t>
  </si>
  <si>
    <t>PRUEBA DE EXCENTRICIDAD</t>
  </si>
  <si>
    <t>Posición</t>
  </si>
  <si>
    <t>Indicacion (g)</t>
  </si>
  <si>
    <t>Diferencia (g)</t>
  </si>
  <si>
    <t>PRUEBA DE REPETIBILIDAD</t>
  </si>
  <si>
    <t>Cargas (g)</t>
  </si>
  <si>
    <t>promedios (g)</t>
  </si>
  <si>
    <t>Indicaciones</t>
  </si>
  <si>
    <t>Excentricidad</t>
  </si>
  <si>
    <t>Repetibilidad</t>
  </si>
  <si>
    <t>PRUEBA DE ERROR DE INDICACIÓN (EXACTITUD)</t>
  </si>
  <si>
    <t>Prueba de error de                  indicación (exactitud)</t>
  </si>
  <si>
    <t>Incertidumbre por pesas patrón</t>
  </si>
  <si>
    <t>incertidumbre                            por empuje</t>
  </si>
  <si>
    <t>Distribución</t>
  </si>
  <si>
    <t>Cargas de prueba (g)</t>
  </si>
  <si>
    <t>GRADOS EFECTIVOS DE LIBERTAD</t>
  </si>
  <si>
    <t>Grados efectovos de libertad de Pesas</t>
  </si>
  <si>
    <t>Grados efectovos de libertad de Excentricidad</t>
  </si>
  <si>
    <t>Grados efectovos de libertad de Resolución</t>
  </si>
  <si>
    <t>Grados efectovos de libertad de Repetibilidad</t>
  </si>
  <si>
    <t>Grados efectovos de libertad de Deriva</t>
  </si>
  <si>
    <t>Grados efectovos de libertad de Empuje</t>
  </si>
  <si>
    <t>INCERTIDUMBRE ESTÁNDAR DEL ERROR</t>
  </si>
  <si>
    <t>GRADOS EFECTIVOS DE LIBERTAD DEL ERROR</t>
  </si>
  <si>
    <t>FACTOR DE COBERTURA</t>
  </si>
  <si>
    <t>incertidumbre por                              deriva</t>
  </si>
  <si>
    <t>Magnitud</t>
  </si>
  <si>
    <t xml:space="preserve">                       PRESUPUESTO DE INCERTIDUMBRE</t>
  </si>
  <si>
    <t>APROXIMACION POR LINEA RECTA QUE CRUZA POR CERO PARA EL ERROR</t>
  </si>
  <si>
    <t>Error de</t>
  </si>
  <si>
    <t>Indicacion 1(g)</t>
  </si>
  <si>
    <t>p</t>
  </si>
  <si>
    <t>pIE</t>
  </si>
  <si>
    <r>
      <t>pI</t>
    </r>
    <r>
      <rPr>
        <b/>
        <i/>
        <vertAlign val="superscript"/>
        <sz val="11"/>
        <color theme="1"/>
        <rFont val="Times New Roman"/>
        <family val="1"/>
      </rPr>
      <t>2</t>
    </r>
  </si>
  <si>
    <t>Σ</t>
  </si>
  <si>
    <r>
      <t>u</t>
    </r>
    <r>
      <rPr>
        <b/>
        <i/>
        <vertAlign val="superscript"/>
        <sz val="11"/>
        <color theme="1"/>
        <rFont val="Times New Roman"/>
        <family val="1"/>
      </rPr>
      <t>2</t>
    </r>
    <r>
      <rPr>
        <b/>
        <i/>
        <sz val="11"/>
        <color theme="1"/>
        <rFont val="Times New Roman"/>
        <family val="1"/>
      </rPr>
      <t>(R(dys)) =</t>
    </r>
  </si>
  <si>
    <r>
      <t>u</t>
    </r>
    <r>
      <rPr>
        <b/>
        <i/>
        <vertAlign val="superscript"/>
        <sz val="11"/>
        <color theme="1"/>
        <rFont val="Times New Roman"/>
        <family val="1"/>
      </rPr>
      <t>2</t>
    </r>
    <r>
      <rPr>
        <b/>
        <i/>
        <sz val="11"/>
        <color theme="1"/>
        <rFont val="Times New Roman"/>
        <family val="1"/>
      </rPr>
      <t>(Eappr)</t>
    </r>
  </si>
  <si>
    <t>≤</t>
  </si>
  <si>
    <t>u(Eappr) a REPORTAR</t>
  </si>
  <si>
    <t>y= mx + b</t>
  </si>
  <si>
    <t>m=</t>
  </si>
  <si>
    <t>b=</t>
  </si>
  <si>
    <t>m de la pendiente</t>
  </si>
  <si>
    <t>punto de corte</t>
  </si>
  <si>
    <t>Beta (β)</t>
  </si>
  <si>
    <t xml:space="preserve">G de libertad </t>
  </si>
  <si>
    <t>Carga max (g)</t>
  </si>
  <si>
    <t>Valor ABS de diferencia</t>
  </si>
  <si>
    <t xml:space="preserve"> (mg)</t>
  </si>
  <si>
    <t>Carga min (g)</t>
  </si>
  <si>
    <t>INCERTIDUMBRE POR INDICACION (mg)</t>
  </si>
  <si>
    <t>n</t>
  </si>
  <si>
    <t>Rectangular</t>
  </si>
  <si>
    <t>Normal</t>
  </si>
  <si>
    <t>k =</t>
  </si>
  <si>
    <t>masa para completar la carga de 8200 (g)</t>
  </si>
  <si>
    <r>
      <t>m</t>
    </r>
    <r>
      <rPr>
        <vertAlign val="subscript"/>
        <sz val="11"/>
        <color theme="1"/>
        <rFont val="Times New Roman"/>
        <family val="1"/>
      </rPr>
      <t>N</t>
    </r>
  </si>
  <si>
    <r>
      <t>m</t>
    </r>
    <r>
      <rPr>
        <vertAlign val="subscript"/>
        <sz val="11"/>
        <color theme="1"/>
        <rFont val="Times New Roman"/>
        <family val="1"/>
      </rPr>
      <t>c</t>
    </r>
  </si>
  <si>
    <t>Marcacion</t>
  </si>
  <si>
    <t>(g)</t>
  </si>
  <si>
    <t>Carga</t>
  </si>
  <si>
    <t>GRADOS EFECTIVOS DE LIBERTAD POR MASA DE REFERENCIA</t>
  </si>
  <si>
    <t>GRADOS EFECTIVOS DE LIBERTAD POR INDICACION</t>
  </si>
  <si>
    <t xml:space="preserve">Nivel de Confianza                                                                </t>
  </si>
  <si>
    <t xml:space="preserve">Division de Escala (d)                  en (g)  </t>
  </si>
  <si>
    <t>incertidumbre  certificado (mg)</t>
  </si>
  <si>
    <t>Cargas para Error de Indicacion (Exactitud)                      según certificado</t>
  </si>
  <si>
    <t>Promedios</t>
  </si>
  <si>
    <t>CONDICIONES AMBIENTALES INICIALES</t>
  </si>
  <si>
    <t>Hora</t>
  </si>
  <si>
    <t>CONDICIONES AMBIENTALES FINALES</t>
  </si>
  <si>
    <t>INCERTIDUMBRE ESTÁNDAR MASA DE REFERENCIA</t>
  </si>
  <si>
    <t>INCERTIDUMBRE EXPANDIDA</t>
  </si>
  <si>
    <t>s (mg)</t>
  </si>
  <si>
    <t>s (g)</t>
  </si>
  <si>
    <t>s maxima (mg)</t>
  </si>
  <si>
    <r>
      <t>a</t>
    </r>
    <r>
      <rPr>
        <b/>
        <i/>
        <vertAlign val="subscript"/>
        <sz val="11"/>
        <color theme="1"/>
        <rFont val="Times New Roman"/>
        <family val="1"/>
      </rPr>
      <t>1</t>
    </r>
    <r>
      <rPr>
        <b/>
        <i/>
        <vertAlign val="superscript"/>
        <sz val="11"/>
        <color theme="1"/>
        <rFont val="Times New Roman"/>
        <family val="1"/>
      </rPr>
      <t>2</t>
    </r>
    <r>
      <rPr>
        <b/>
        <i/>
        <sz val="11"/>
        <color theme="1"/>
        <rFont val="Times New Roman"/>
        <family val="1"/>
      </rPr>
      <t>=</t>
    </r>
  </si>
  <si>
    <t xml:space="preserve">K mayor </t>
  </si>
  <si>
    <t>APROXIMACIÓN POR LÍNEA RECTA QUE CRUZA EN CERO</t>
  </si>
  <si>
    <t>INCERTIDUMBRE EXPANDIDA DE LOS ERRORES APROXIMADOS  U(Eappr)</t>
  </si>
  <si>
    <r>
      <t>a</t>
    </r>
    <r>
      <rPr>
        <b/>
        <i/>
        <vertAlign val="subscript"/>
        <sz val="11"/>
        <color theme="0"/>
        <rFont val="Times New Roman"/>
        <family val="1"/>
      </rPr>
      <t xml:space="preserve">1    </t>
    </r>
  </si>
  <si>
    <r>
      <t>u</t>
    </r>
    <r>
      <rPr>
        <b/>
        <i/>
        <vertAlign val="superscript"/>
        <sz val="11"/>
        <color theme="0"/>
        <rFont val="Times New Roman"/>
        <family val="1"/>
      </rPr>
      <t>2</t>
    </r>
    <r>
      <rPr>
        <b/>
        <i/>
        <sz val="11"/>
        <color theme="0"/>
        <rFont val="Times New Roman"/>
        <family val="1"/>
      </rPr>
      <t>(R) =</t>
    </r>
  </si>
  <si>
    <r>
      <t>min X</t>
    </r>
    <r>
      <rPr>
        <b/>
        <i/>
        <vertAlign val="superscript"/>
        <sz val="11"/>
        <color theme="0"/>
        <rFont val="Times New Roman"/>
        <family val="1"/>
      </rPr>
      <t>2</t>
    </r>
    <r>
      <rPr>
        <b/>
        <i/>
        <sz val="11"/>
        <color theme="0"/>
        <rFont val="Times New Roman"/>
        <family val="1"/>
      </rPr>
      <t xml:space="preserve">  =</t>
    </r>
  </si>
  <si>
    <t xml:space="preserve">Escalon de Verificación     en  (g)  </t>
  </si>
  <si>
    <r>
      <t>u</t>
    </r>
    <r>
      <rPr>
        <b/>
        <vertAlign val="superscript"/>
        <sz val="11"/>
        <rFont val="Times New Roman"/>
        <family val="1"/>
      </rPr>
      <t>2</t>
    </r>
    <r>
      <rPr>
        <b/>
        <sz val="11"/>
        <rFont val="Times New Roman"/>
        <family val="1"/>
      </rPr>
      <t>(Eappr)</t>
    </r>
  </si>
  <si>
    <r>
      <t>R</t>
    </r>
    <r>
      <rPr>
        <b/>
        <vertAlign val="superscript"/>
        <sz val="11"/>
        <rFont val="Times New Roman"/>
        <family val="1"/>
      </rPr>
      <t>2</t>
    </r>
  </si>
  <si>
    <t>Indicacion 2(g)</t>
  </si>
  <si>
    <t>Grados efectivos de libertad                 Ʋ= n-3</t>
  </si>
  <si>
    <r>
      <t>u</t>
    </r>
    <r>
      <rPr>
        <b/>
        <i/>
        <vertAlign val="superscript"/>
        <sz val="11"/>
        <color theme="1"/>
        <rFont val="Times New Roman"/>
        <family val="1"/>
      </rPr>
      <t>2</t>
    </r>
    <r>
      <rPr>
        <b/>
        <i/>
        <sz val="11"/>
        <color theme="1"/>
        <rFont val="Times New Roman"/>
        <family val="1"/>
      </rPr>
      <t>(a</t>
    </r>
    <r>
      <rPr>
        <b/>
        <i/>
        <vertAlign val="subscript"/>
        <sz val="11"/>
        <color theme="1"/>
        <rFont val="Times New Roman"/>
        <family val="1"/>
      </rPr>
      <t>1</t>
    </r>
    <r>
      <rPr>
        <b/>
        <i/>
        <sz val="11"/>
        <color theme="1"/>
        <rFont val="Times New Roman"/>
        <family val="1"/>
      </rPr>
      <t>) =</t>
    </r>
  </si>
  <si>
    <t>Carga (g)</t>
  </si>
  <si>
    <t>u(mg)</t>
  </si>
  <si>
    <t xml:space="preserve">  + </t>
  </si>
  <si>
    <t>R (g)</t>
  </si>
  <si>
    <t>VALIDACIÓN   -   RESULTADOS</t>
  </si>
  <si>
    <t>E (R)  (g) =</t>
  </si>
  <si>
    <t>U (E)  (mg) =</t>
  </si>
  <si>
    <t>x</t>
  </si>
  <si>
    <t>y</t>
  </si>
  <si>
    <t>Dirección</t>
  </si>
  <si>
    <t>CERTIFICADO DE CALIBRACION</t>
  </si>
  <si>
    <t>Información del Cliente</t>
  </si>
  <si>
    <r>
      <t>Solicitante</t>
    </r>
    <r>
      <rPr>
        <sz val="10"/>
        <color rgb="FF000000"/>
        <rFont val="Arial"/>
        <family val="2"/>
      </rPr>
      <t xml:space="preserve">                    </t>
    </r>
  </si>
  <si>
    <t xml:space="preserve">Dirección                       </t>
  </si>
  <si>
    <t xml:space="preserve">Ciudad                          </t>
  </si>
  <si>
    <t>Fecha de recepción</t>
  </si>
  <si>
    <t>Este certificado de calibración documenta que el instrumento a continuación se examinó y se comparó en las instalaciones del cliente con trazabilidad de los patrones INM.</t>
  </si>
  <si>
    <t>Información del Instrumento de Pesaje</t>
  </si>
  <si>
    <t>Descripción del instrumento</t>
  </si>
  <si>
    <t xml:space="preserve">Fabricante </t>
  </si>
  <si>
    <t>Serie</t>
  </si>
  <si>
    <r>
      <t>·</t>
    </r>
    <r>
      <rPr>
        <sz val="7"/>
        <color theme="1"/>
        <rFont val="Times New Roman"/>
        <family val="1"/>
      </rPr>
      <t xml:space="preserve">         </t>
    </r>
    <r>
      <rPr>
        <sz val="10"/>
        <color theme="1"/>
        <rFont val="Arial"/>
        <family val="2"/>
      </rPr>
      <t xml:space="preserve">Carga Max                      </t>
    </r>
  </si>
  <si>
    <r>
      <t>·</t>
    </r>
    <r>
      <rPr>
        <sz val="7"/>
        <color theme="1"/>
        <rFont val="Times New Roman"/>
        <family val="1"/>
      </rPr>
      <t xml:space="preserve">         </t>
    </r>
    <r>
      <rPr>
        <sz val="10"/>
        <color theme="1"/>
        <rFont val="Arial"/>
        <family val="2"/>
      </rPr>
      <t xml:space="preserve">Carga Min                       </t>
    </r>
  </si>
  <si>
    <r>
      <t>·</t>
    </r>
    <r>
      <rPr>
        <sz val="7"/>
        <color theme="1"/>
        <rFont val="Times New Roman"/>
        <family val="1"/>
      </rPr>
      <t xml:space="preserve">         </t>
    </r>
    <r>
      <rPr>
        <sz val="10"/>
        <color theme="1"/>
        <rFont val="Arial"/>
        <family val="2"/>
      </rPr>
      <t xml:space="preserve">División de Escala          </t>
    </r>
  </si>
  <si>
    <r>
      <t>·</t>
    </r>
    <r>
      <rPr>
        <sz val="7"/>
        <color theme="1"/>
        <rFont val="Times New Roman"/>
        <family val="1"/>
      </rPr>
      <t xml:space="preserve">         </t>
    </r>
    <r>
      <rPr>
        <sz val="10"/>
        <color theme="1"/>
        <rFont val="Arial"/>
        <family val="2"/>
      </rPr>
      <t xml:space="preserve">Escalón de verificación    </t>
    </r>
  </si>
  <si>
    <t>Fecha de calibración</t>
  </si>
  <si>
    <t>Lugar de calibración</t>
  </si>
  <si>
    <t xml:space="preserve">No de páginas del certificado  y sus anexos:     </t>
  </si>
  <si>
    <t>Resultado del examen físico</t>
  </si>
  <si>
    <t>El equipo se encuentra en buenas condiciones</t>
  </si>
  <si>
    <t>Método de Calibración Utilizado</t>
  </si>
  <si>
    <t>En la calibración se utilizo el método de comparación directa con masa patrón</t>
  </si>
  <si>
    <r>
      <t>1.</t>
    </r>
    <r>
      <rPr>
        <b/>
        <sz val="9"/>
        <color theme="1"/>
        <rFont val="Times New Roman"/>
        <family val="1"/>
      </rPr>
      <t xml:space="preserve">     </t>
    </r>
    <r>
      <rPr>
        <b/>
        <sz val="9"/>
        <color theme="1"/>
        <rFont val="Arial"/>
        <family val="2"/>
      </rPr>
      <t>PROCEDIMIENTO DE CALIBRACIÓN</t>
    </r>
  </si>
  <si>
    <t>Se empleó el método de comparación directa con los patrones trazables por el Instituto Nacional de Metrología  siguiendo los lineamientos, Guía para la calibración de los instrumentos para pesaje de funcionamiento no automático (SIMMWG7/cg-01-18/v.02),aplicando las siguientes pruebas,</t>
  </si>
  <si>
    <r>
      <rPr>
        <sz val="9"/>
        <color theme="1"/>
        <rFont val="Symbol"/>
        <family val="1"/>
        <charset val="2"/>
      </rPr>
      <t>·</t>
    </r>
    <r>
      <rPr>
        <sz val="9"/>
        <color theme="1"/>
        <rFont val="Times New Roman"/>
        <family val="1"/>
      </rPr>
      <t xml:space="preserve">   </t>
    </r>
    <r>
      <rPr>
        <b/>
        <i/>
        <sz val="9"/>
        <color theme="1"/>
        <rFont val="Arial"/>
        <family val="2"/>
      </rPr>
      <t>REPETIBILIDAD</t>
    </r>
    <r>
      <rPr>
        <b/>
        <sz val="9"/>
        <color theme="1"/>
        <rFont val="Arial"/>
        <family val="2"/>
      </rPr>
      <t>:</t>
    </r>
    <r>
      <rPr>
        <sz val="9"/>
        <color theme="1"/>
        <rFont val="Arial"/>
        <family val="2"/>
      </rPr>
      <t xml:space="preserve">   </t>
    </r>
    <r>
      <rPr>
        <sz val="10"/>
        <color theme="1"/>
        <rFont val="Arial"/>
        <family val="2"/>
      </rPr>
      <t xml:space="preserve">          Colocación repetitiva de la misma carga en el receptor de carga, la(s) carga(s)                             .                                       de prueba debería ser en lo posible de una sola pieza.</t>
    </r>
  </si>
  <si>
    <r>
      <rPr>
        <sz val="9"/>
        <color theme="1"/>
        <rFont val="Symbol"/>
        <family val="1"/>
        <charset val="2"/>
      </rPr>
      <t>·</t>
    </r>
    <r>
      <rPr>
        <sz val="9"/>
        <color theme="1"/>
        <rFont val="Times New Roman"/>
        <family val="1"/>
      </rPr>
      <t xml:space="preserve">   </t>
    </r>
    <r>
      <rPr>
        <b/>
        <i/>
        <sz val="9"/>
        <color theme="1"/>
        <rFont val="Arial"/>
        <family val="2"/>
      </rPr>
      <t>ERROR DE INDICACIÓN</t>
    </r>
    <r>
      <rPr>
        <sz val="10"/>
        <color theme="1"/>
        <rFont val="Arial"/>
        <family val="2"/>
      </rPr>
      <t>: Estima el desempeño del instrumento en alcance total de su medición.</t>
    </r>
  </si>
  <si>
    <r>
      <t>2.</t>
    </r>
    <r>
      <rPr>
        <b/>
        <sz val="7"/>
        <color theme="1"/>
        <rFont val="Times New Roman"/>
        <family val="1"/>
      </rPr>
      <t xml:space="preserve">     </t>
    </r>
    <r>
      <rPr>
        <b/>
        <sz val="10"/>
        <color theme="1"/>
        <rFont val="Arial"/>
        <family val="2"/>
      </rPr>
      <t>LUGAR DE CALIBRACION</t>
    </r>
  </si>
  <si>
    <t>Normalmente se hace la calibración donde se usa el instrumento.</t>
  </si>
  <si>
    <t>CASA CONSUMIDOR</t>
  </si>
  <si>
    <t>ALCADIA</t>
  </si>
  <si>
    <t>_____________________________</t>
  </si>
  <si>
    <r>
      <t>3.</t>
    </r>
    <r>
      <rPr>
        <b/>
        <sz val="7"/>
        <color theme="1"/>
        <rFont val="Times New Roman"/>
        <family val="1"/>
      </rPr>
      <t xml:space="preserve">     </t>
    </r>
    <r>
      <rPr>
        <b/>
        <sz val="10"/>
        <color theme="1"/>
        <rFont val="Arial"/>
        <family val="2"/>
      </rPr>
      <t>CONDICIONES DE MEDICIÓN</t>
    </r>
  </si>
  <si>
    <t>APROPIADAS</t>
  </si>
  <si>
    <t>SI</t>
  </si>
  <si>
    <r>
      <t>4.</t>
    </r>
    <r>
      <rPr>
        <b/>
        <sz val="7"/>
        <color theme="1"/>
        <rFont val="Times New Roman"/>
        <family val="1"/>
      </rPr>
      <t xml:space="preserve">     </t>
    </r>
    <r>
      <rPr>
        <b/>
        <sz val="10"/>
        <color theme="1"/>
        <rFont val="Arial"/>
        <family val="2"/>
      </rPr>
      <t>CONDICIONES AMBIENTALES.</t>
    </r>
  </si>
  <si>
    <t>TEMPERATURA °C</t>
  </si>
  <si>
    <t>HUMEDAD RELATIVA % rH</t>
  </si>
  <si>
    <t>PRESIÓN ATMOSFÉRICA  hPa</t>
  </si>
  <si>
    <t>NOTA: Las condiciones ambientales se refieren al sitio y momento de la calibración.</t>
  </si>
  <si>
    <r>
      <t>5.</t>
    </r>
    <r>
      <rPr>
        <b/>
        <sz val="7"/>
        <color theme="1"/>
        <rFont val="Times New Roman"/>
        <family val="1"/>
      </rPr>
      <t xml:space="preserve">     </t>
    </r>
    <r>
      <rPr>
        <b/>
        <sz val="10"/>
        <color theme="1"/>
        <rFont val="Arial"/>
        <family val="2"/>
      </rPr>
      <t>TRAZABILIDA DEL PATRON QUE SE USO EN LA CALIBRACIÓN.</t>
    </r>
  </si>
  <si>
    <t>CLASE</t>
  </si>
  <si>
    <t>No CERTIFICADO</t>
  </si>
  <si>
    <t>FECHA</t>
  </si>
  <si>
    <r>
      <t>6.</t>
    </r>
    <r>
      <rPr>
        <b/>
        <sz val="7"/>
        <color theme="1"/>
        <rFont val="Times New Roman"/>
        <family val="1"/>
      </rPr>
      <t xml:space="preserve">     </t>
    </r>
    <r>
      <rPr>
        <b/>
        <sz val="10"/>
        <color theme="1"/>
        <rFont val="Arial"/>
        <family val="2"/>
      </rPr>
      <t>RESULTADOS DE MEDICIÓN.</t>
    </r>
  </si>
  <si>
    <t>6.2 PRUEBA DE EXCENTRICIDAD</t>
  </si>
  <si>
    <t>g</t>
  </si>
  <si>
    <t>Figura 1</t>
  </si>
  <si>
    <t>POSICIÓN</t>
  </si>
  <si>
    <t>DIF. (mg)</t>
  </si>
  <si>
    <t>Prueba de excentricidad.</t>
  </si>
  <si>
    <t>Esta prueba evalúa las indicaciones de una misma carga ubicada en diferentes posiciones del receptor de carga (figura 1), se realizó con una carga de 5000 g de acuerdo a la Guia SIM MWG7/cg-01/v.00, numeral 5,3,</t>
  </si>
  <si>
    <t>6.1  PRUEBA DE REPETIB ILIDAD</t>
  </si>
  <si>
    <t>REPETICIÓN. No.</t>
  </si>
  <si>
    <t>INDICACIÓN g</t>
  </si>
  <si>
    <t>Prueba de repetibilidad.</t>
  </si>
  <si>
    <t xml:space="preserve">La prueba consiste en la colocación repetitiva de la misma carga en el receptor de carga, bajo condiciones idénticas de manejo de la carga y del instrumento, y bajo las mismas condiciones de prueba, tanto como sea posible. Esta prueba fue realizada según numeral 5,1. de la Guia SIM MWG7/cg-01/v.00, </t>
  </si>
  <si>
    <t>6.3  ERROR DE INDICACIÓN</t>
  </si>
  <si>
    <t>Prueba para los errores de las indicaciones</t>
  </si>
  <si>
    <t>La prueba para los errores de las indicaciones se realizó según el numeral  5,1. de la Guia SIM MWG7/cg-01/v.00</t>
  </si>
  <si>
    <r>
      <t>7.</t>
    </r>
    <r>
      <rPr>
        <b/>
        <sz val="7"/>
        <color theme="1"/>
        <rFont val="Times New Roman"/>
        <family val="1"/>
      </rPr>
      <t xml:space="preserve">     </t>
    </r>
    <r>
      <rPr>
        <b/>
        <sz val="10"/>
        <color theme="1"/>
        <rFont val="Arial"/>
        <family val="2"/>
      </rPr>
      <t>MODELO MATEMATICO</t>
    </r>
  </si>
  <si>
    <t>APROXIMACION POR LINEA RECTA QUE CRUZA EN CERO</t>
  </si>
  <si>
    <t>INCERTIDUMBRE EXPANDIDA DE LOS ERRORES   (K=2; 95% )</t>
  </si>
  <si>
    <t>La incertidumbre estándar del error obtenida durante el ejercicio de calibración, debe incrementarse por la adición de la incertidumbre estándar de la lectura, ver modelo.</t>
  </si>
  <si>
    <r>
      <t xml:space="preserve">       (</t>
    </r>
    <r>
      <rPr>
        <sz val="18"/>
        <color theme="1"/>
        <rFont val="Arial"/>
        <family val="2"/>
      </rPr>
      <t>w</t>
    </r>
    <r>
      <rPr>
        <sz val="16"/>
        <color theme="1"/>
        <rFont val="Arial"/>
        <family val="2"/>
      </rPr>
      <t xml:space="preserve"> *) =</t>
    </r>
  </si>
  <si>
    <r>
      <rPr>
        <b/>
        <sz val="11"/>
        <color theme="1"/>
        <rFont val="Calibri"/>
        <family val="2"/>
      </rPr>
      <t>u</t>
    </r>
    <r>
      <rPr>
        <b/>
        <sz val="11"/>
        <color theme="1"/>
        <rFont val="Arial"/>
        <family val="2"/>
      </rPr>
      <t>2 ( R) =           + s2 (R )</t>
    </r>
  </si>
  <si>
    <t xml:space="preserve">                                           </t>
  </si>
  <si>
    <t>w *</t>
  </si>
  <si>
    <t>medición en condición de calibración</t>
  </si>
  <si>
    <t>s (R )</t>
  </si>
  <si>
    <t>Desviación estándar del usuario</t>
  </si>
  <si>
    <t>d</t>
  </si>
  <si>
    <t>Resolución de la balanza</t>
  </si>
  <si>
    <r>
      <t>8.</t>
    </r>
    <r>
      <rPr>
        <b/>
        <sz val="7"/>
        <color theme="1"/>
        <rFont val="Times New Roman"/>
        <family val="1"/>
      </rPr>
      <t xml:space="preserve">     </t>
    </r>
    <r>
      <rPr>
        <b/>
        <sz val="10"/>
        <color theme="1"/>
        <rFont val="Arial"/>
        <family val="2"/>
      </rPr>
      <t>INCERTIDUMBRE DE LA MEDICION.</t>
    </r>
  </si>
  <si>
    <r>
      <t xml:space="preserve">La incertidumbre reportada corresponde a la incertidumbre de medición expandida que resulta de la incertidumbre combinada  multiplicada por el factor de cobertura K= 2  Evaluada según  Guía </t>
    </r>
    <r>
      <rPr>
        <b/>
        <sz val="10"/>
        <color theme="1"/>
        <rFont val="Arial"/>
        <family val="2"/>
      </rPr>
      <t>SIM MWG7/cg-01/v.00.</t>
    </r>
  </si>
  <si>
    <r>
      <t>9.</t>
    </r>
    <r>
      <rPr>
        <b/>
        <sz val="7"/>
        <color theme="1"/>
        <rFont val="Times New Roman"/>
        <family val="1"/>
      </rPr>
      <t xml:space="preserve">     </t>
    </r>
    <r>
      <rPr>
        <b/>
        <sz val="10"/>
        <color theme="1"/>
        <rFont val="Arial"/>
        <family val="2"/>
      </rPr>
      <t>OBSERVACIONES</t>
    </r>
  </si>
  <si>
    <r>
      <t>·</t>
    </r>
    <r>
      <rPr>
        <sz val="7"/>
        <color theme="1"/>
        <rFont val="Times New Roman"/>
        <family val="1"/>
      </rPr>
      <t xml:space="preserve">       </t>
    </r>
    <r>
      <rPr>
        <sz val="10"/>
        <color theme="1"/>
        <rFont val="Arial"/>
        <family val="2"/>
      </rPr>
      <t>Revisar periódicamente el comportamiento de la balanza mediante e control de pesa calibradas.</t>
    </r>
  </si>
  <si>
    <r>
      <t>·</t>
    </r>
    <r>
      <rPr>
        <sz val="7"/>
        <color theme="1"/>
        <rFont val="Times New Roman"/>
        <family val="1"/>
      </rPr>
      <t xml:space="preserve">       </t>
    </r>
    <r>
      <rPr>
        <sz val="10"/>
        <color theme="1"/>
        <rFont val="Arial"/>
        <family val="2"/>
      </rPr>
      <t>El desplazamiento de la  balanza a otro lugar con otras condiciones puede invalidar la calibración.</t>
    </r>
  </si>
  <si>
    <r>
      <t>·</t>
    </r>
    <r>
      <rPr>
        <sz val="7"/>
        <color theme="1"/>
        <rFont val="Times New Roman"/>
        <family val="1"/>
      </rPr>
      <t xml:space="preserve">       </t>
    </r>
    <r>
      <rPr>
        <sz val="10"/>
        <color theme="1"/>
        <rFont val="Arial"/>
        <family val="2"/>
      </rPr>
      <t>La conformidad del equipo es responsabilidad del usuario según el uso y tolerancias establecidas en los procesos.</t>
    </r>
  </si>
  <si>
    <r>
      <t>·</t>
    </r>
    <r>
      <rPr>
        <sz val="7"/>
        <color theme="1"/>
        <rFont val="Times New Roman"/>
        <family val="1"/>
      </rPr>
      <t xml:space="preserve">       </t>
    </r>
    <r>
      <rPr>
        <sz val="10"/>
        <color theme="1"/>
        <rFont val="Arial"/>
        <family val="2"/>
      </rPr>
      <t>La balanza debe ubicarse en una base apropiada para evitar vibraciones.</t>
    </r>
  </si>
  <si>
    <t xml:space="preserve"> FECHA DE CALIBRACION    </t>
  </si>
  <si>
    <t>__________________________________</t>
  </si>
  <si>
    <t>______________________________</t>
  </si>
  <si>
    <t>Firma Autorizada</t>
  </si>
  <si>
    <t>CALIBRADO POR:</t>
  </si>
  <si>
    <t xml:space="preserve">                 Responsable del Sistema de Gestión</t>
  </si>
  <si>
    <t xml:space="preserve">                                            Responsable de La Calibración</t>
  </si>
  <si>
    <t>Luis Henry Barreto Rojas</t>
  </si>
  <si>
    <t>Elvis Aguirre Romero</t>
  </si>
  <si>
    <t>Certificado No.</t>
  </si>
  <si>
    <r>
      <rPr>
        <sz val="9"/>
        <color theme="1"/>
        <rFont val="Symbol"/>
        <family val="1"/>
        <charset val="2"/>
      </rPr>
      <t>·</t>
    </r>
    <r>
      <rPr>
        <sz val="9"/>
        <color theme="1"/>
        <rFont val="Times New Roman"/>
        <family val="1"/>
      </rPr>
      <t>  </t>
    </r>
    <r>
      <rPr>
        <b/>
        <sz val="9"/>
        <color theme="1"/>
        <rFont val="Times New Roman"/>
        <family val="1"/>
      </rPr>
      <t xml:space="preserve"> </t>
    </r>
    <r>
      <rPr>
        <b/>
        <i/>
        <sz val="9"/>
        <color theme="1"/>
        <rFont val="Arial"/>
        <family val="2"/>
      </rPr>
      <t>EXENTRICIDAD</t>
    </r>
    <r>
      <rPr>
        <b/>
        <sz val="9"/>
        <color theme="1"/>
        <rFont val="Arial"/>
        <family val="2"/>
      </rPr>
      <t>:</t>
    </r>
    <r>
      <rPr>
        <sz val="9"/>
        <color theme="1"/>
        <rFont val="Arial"/>
        <family val="2"/>
      </rPr>
      <t xml:space="preserve">  </t>
    </r>
    <r>
      <rPr>
        <sz val="10"/>
        <color theme="1"/>
        <rFont val="Arial"/>
        <family val="2"/>
      </rPr>
      <t xml:space="preserve">           Determinar la diferencia de indicación del instrumento con carga en posiciones                                           periféricas.</t>
    </r>
  </si>
  <si>
    <t>Carga para excentricidad    (g)</t>
  </si>
  <si>
    <t>U (mg)</t>
  </si>
  <si>
    <t>Valor nominal Cargas de    prueba (g) mN</t>
  </si>
  <si>
    <r>
      <t>Masa de Convencional (g)  m</t>
    </r>
    <r>
      <rPr>
        <vertAlign val="subscript"/>
        <sz val="11"/>
        <rFont val="Times New Roman"/>
        <family val="1"/>
      </rPr>
      <t>c</t>
    </r>
  </si>
  <si>
    <t>HOJA DE CÁLCULO PARA CALIBRACIÓN DE BALANZAS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</si>
</sst>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s>
  <fonts count="58" x14ac:knownFonts="1">
    <font>
      <sz val="11"/>
      <color theme="1"/>
      <name val="Calibri"/>
      <family val="2"/>
      <scheme val="minor"/>
    </font>
    <font>
      <sz val="11"/>
      <color theme="1"/>
      <name val="Times New Roman"/>
      <family val="1"/>
    </font>
    <font>
      <b/>
      <sz val="11"/>
      <color theme="0"/>
      <name val="Times New Roman"/>
      <family val="1"/>
    </font>
    <font>
      <b/>
      <sz val="11"/>
      <color theme="1"/>
      <name val="Times New Roman"/>
      <family val="1"/>
    </font>
    <font>
      <b/>
      <sz val="10"/>
      <color theme="1"/>
      <name val="Times New Roman"/>
      <family val="1"/>
    </font>
    <font>
      <sz val="11"/>
      <name val="Times New Roman"/>
      <family val="1"/>
    </font>
    <font>
      <sz val="11"/>
      <color theme="1"/>
      <name val="Calibri"/>
      <family val="2"/>
      <scheme val="minor"/>
    </font>
    <font>
      <sz val="11"/>
      <color rgb="FF006100"/>
      <name val="Calibri"/>
      <family val="2"/>
      <scheme val="minor"/>
    </font>
    <font>
      <b/>
      <sz val="11"/>
      <name val="Times New Roman"/>
      <family val="1"/>
    </font>
    <font>
      <sz val="11"/>
      <color theme="0"/>
      <name val="Times New Roman"/>
      <family val="1"/>
    </font>
    <font>
      <b/>
      <sz val="10"/>
      <name val="Times New Roman"/>
      <family val="1"/>
    </font>
    <font>
      <i/>
      <sz val="11"/>
      <color theme="1"/>
      <name val="Times New Roman"/>
      <family val="1"/>
    </font>
    <font>
      <b/>
      <i/>
      <sz val="11"/>
      <color theme="1"/>
      <name val="Times New Roman"/>
      <family val="1"/>
    </font>
    <font>
      <b/>
      <i/>
      <vertAlign val="superscript"/>
      <sz val="11"/>
      <color theme="1"/>
      <name val="Times New Roman"/>
      <family val="1"/>
    </font>
    <font>
      <b/>
      <i/>
      <vertAlign val="subscript"/>
      <sz val="11"/>
      <color theme="1"/>
      <name val="Times New Roman"/>
      <family val="1"/>
    </font>
    <font>
      <vertAlign val="subscript"/>
      <sz val="11"/>
      <name val="Times New Roman"/>
      <family val="1"/>
    </font>
    <font>
      <vertAlign val="subscript"/>
      <sz val="11"/>
      <color theme="1"/>
      <name val="Times New Roman"/>
      <family val="1"/>
    </font>
    <font>
      <sz val="9"/>
      <color theme="1"/>
      <name val="Times New Roman"/>
      <family val="1"/>
    </font>
    <font>
      <b/>
      <sz val="11"/>
      <color theme="0" tint="-4.9989318521683403E-2"/>
      <name val="Times New Roman"/>
      <family val="1"/>
    </font>
    <font>
      <sz val="10"/>
      <color theme="1"/>
      <name val="Times New Roman"/>
      <family val="1"/>
    </font>
    <font>
      <b/>
      <i/>
      <sz val="11"/>
      <color theme="0"/>
      <name val="Times New Roman"/>
      <family val="1"/>
    </font>
    <font>
      <b/>
      <i/>
      <vertAlign val="subscript"/>
      <sz val="11"/>
      <color theme="0"/>
      <name val="Times New Roman"/>
      <family val="1"/>
    </font>
    <font>
      <b/>
      <i/>
      <vertAlign val="superscript"/>
      <sz val="11"/>
      <color theme="0"/>
      <name val="Times New Roman"/>
      <family val="1"/>
    </font>
    <font>
      <b/>
      <vertAlign val="superscript"/>
      <sz val="11"/>
      <name val="Times New Roman"/>
      <family val="1"/>
    </font>
    <font>
      <b/>
      <sz val="16"/>
      <name val="Arial"/>
      <family val="2"/>
    </font>
    <font>
      <sz val="18"/>
      <color theme="1"/>
      <name val="Times New Roman"/>
      <family val="1"/>
    </font>
    <font>
      <b/>
      <i/>
      <sz val="12"/>
      <color theme="1"/>
      <name val="Times New Roman"/>
      <family val="1"/>
    </font>
    <font>
      <sz val="8"/>
      <color theme="1"/>
      <name val="Times New Roman"/>
      <family val="1"/>
    </font>
    <font>
      <b/>
      <sz val="11"/>
      <color theme="1"/>
      <name val="Calibri"/>
      <family val="2"/>
      <scheme val="minor"/>
    </font>
    <font>
      <b/>
      <sz val="10"/>
      <color theme="1"/>
      <name val="Arial"/>
      <family val="2"/>
    </font>
    <font>
      <sz val="10"/>
      <color theme="1"/>
      <name val="Arial"/>
      <family val="2"/>
    </font>
    <font>
      <sz val="10"/>
      <color rgb="FF000000"/>
      <name val="Arial"/>
      <family val="2"/>
    </font>
    <font>
      <sz val="11"/>
      <color rgb="FF000000"/>
      <name val="Calibri"/>
      <family val="2"/>
      <scheme val="minor"/>
    </font>
    <font>
      <sz val="10"/>
      <color theme="1"/>
      <name val="Calibri"/>
      <family val="2"/>
      <scheme val="minor"/>
    </font>
    <font>
      <sz val="10"/>
      <color theme="1"/>
      <name val="Symbol"/>
      <family val="1"/>
      <charset val="2"/>
    </font>
    <font>
      <sz val="7"/>
      <color theme="1"/>
      <name val="Times New Roman"/>
      <family val="1"/>
    </font>
    <font>
      <b/>
      <sz val="9"/>
      <color theme="1"/>
      <name val="Arial"/>
      <family val="2"/>
    </font>
    <font>
      <b/>
      <sz val="9"/>
      <color theme="1"/>
      <name val="Times New Roman"/>
      <family val="1"/>
    </font>
    <font>
      <sz val="9"/>
      <color theme="1"/>
      <name val="Symbol"/>
      <family val="1"/>
      <charset val="2"/>
    </font>
    <font>
      <b/>
      <i/>
      <sz val="9"/>
      <color theme="1"/>
      <name val="Arial"/>
      <family val="2"/>
    </font>
    <font>
      <sz val="9"/>
      <color theme="1"/>
      <name val="Arial"/>
      <family val="2"/>
    </font>
    <font>
      <b/>
      <sz val="7"/>
      <color theme="1"/>
      <name val="Times New Roman"/>
      <family val="1"/>
    </font>
    <font>
      <b/>
      <sz val="10"/>
      <color theme="1"/>
      <name val="Calibri"/>
      <family val="2"/>
      <scheme val="minor"/>
    </font>
    <font>
      <b/>
      <sz val="12"/>
      <color theme="1"/>
      <name val="Calibri"/>
      <family val="2"/>
      <scheme val="minor"/>
    </font>
    <font>
      <b/>
      <sz val="9"/>
      <color theme="1"/>
      <name val="Calibri"/>
      <family val="2"/>
      <scheme val="minor"/>
    </font>
    <font>
      <sz val="12"/>
      <color theme="1"/>
      <name val="Calibri"/>
      <family val="2"/>
      <scheme val="minor"/>
    </font>
    <font>
      <b/>
      <sz val="6"/>
      <color theme="1"/>
      <name val="Calibri"/>
      <family val="2"/>
      <scheme val="minor"/>
    </font>
    <font>
      <b/>
      <sz val="8"/>
      <color theme="1"/>
      <name val="Arial"/>
      <family val="2"/>
    </font>
    <font>
      <sz val="16"/>
      <color theme="1"/>
      <name val="Arial"/>
      <family val="2"/>
    </font>
    <font>
      <sz val="18"/>
      <color theme="1"/>
      <name val="Arial"/>
      <family val="2"/>
    </font>
    <font>
      <b/>
      <sz val="11"/>
      <color theme="1"/>
      <name val="Arial"/>
      <family val="2"/>
    </font>
    <font>
      <b/>
      <sz val="11"/>
      <color theme="1"/>
      <name val="Calibri"/>
      <family val="2"/>
    </font>
    <font>
      <sz val="12"/>
      <color theme="1"/>
      <name val="Arial"/>
      <family val="2"/>
    </font>
    <font>
      <sz val="8"/>
      <color theme="1"/>
      <name val="Arial"/>
      <family val="2"/>
    </font>
    <font>
      <sz val="8"/>
      <color theme="1"/>
      <name val="Calibri"/>
      <family val="2"/>
      <scheme val="minor"/>
    </font>
    <font>
      <sz val="12"/>
      <color theme="1"/>
      <name val="Times New Roman"/>
      <family val="1"/>
    </font>
    <font>
      <b/>
      <sz val="14"/>
      <name val="Arial"/>
      <family val="2"/>
    </font>
    <font>
      <b/>
      <sz val="12"/>
      <name val="Arial"/>
      <family val="2"/>
    </font>
  </fonts>
  <fills count="14">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theme="4" tint="-0.249977111117893"/>
        <bgColor indexed="64"/>
      </patternFill>
    </fill>
    <fill>
      <patternFill patternType="solid">
        <fgColor rgb="FFDDEBF7"/>
        <bgColor indexed="64"/>
      </patternFill>
    </fill>
    <fill>
      <patternFill patternType="solid">
        <fgColor rgb="FF9BC2E6"/>
        <bgColor indexed="64"/>
      </patternFill>
    </fill>
    <fill>
      <patternFill patternType="solid">
        <fgColor theme="5" tint="0.39997558519241921"/>
        <bgColor indexed="64"/>
      </patternFill>
    </fill>
    <fill>
      <patternFill patternType="solid">
        <fgColor theme="4" tint="0.399975585192419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9" fontId="6" fillId="0" borderId="0" applyFont="0" applyFill="0" applyBorder="0" applyAlignment="0" applyProtection="0"/>
    <xf numFmtId="0" fontId="7" fillId="5" borderId="0" applyNumberFormat="0" applyBorder="0" applyAlignment="0" applyProtection="0"/>
  </cellStyleXfs>
  <cellXfs count="514">
    <xf numFmtId="0" fontId="0" fillId="0" borderId="0" xfId="0"/>
    <xf numFmtId="166" fontId="1" fillId="6" borderId="7" xfId="0" applyNumberFormat="1" applyFont="1" applyFill="1" applyBorder="1" applyAlignment="1" applyProtection="1">
      <alignment horizontal="center" vertical="center"/>
    </xf>
    <xf numFmtId="2" fontId="1" fillId="0" borderId="0" xfId="0" applyNumberFormat="1" applyFont="1" applyFill="1" applyBorder="1" applyAlignment="1" applyProtection="1">
      <alignment horizontal="center" vertical="center"/>
    </xf>
    <xf numFmtId="2" fontId="1" fillId="6" borderId="3" xfId="0" applyNumberFormat="1" applyFont="1" applyFill="1" applyBorder="1" applyAlignment="1" applyProtection="1">
      <alignment horizontal="center" vertical="center"/>
    </xf>
    <xf numFmtId="2" fontId="1" fillId="6" borderId="25" xfId="0" applyNumberFormat="1" applyFont="1" applyFill="1" applyBorder="1" applyAlignment="1" applyProtection="1">
      <alignment horizontal="center" vertical="center"/>
    </xf>
    <xf numFmtId="2" fontId="1" fillId="6" borderId="1" xfId="0" applyNumberFormat="1" applyFont="1" applyFill="1" applyBorder="1" applyAlignment="1" applyProtection="1">
      <alignment horizontal="center" vertical="center"/>
    </xf>
    <xf numFmtId="2" fontId="1" fillId="2" borderId="0" xfId="0" applyNumberFormat="1" applyFont="1" applyFill="1" applyBorder="1" applyProtection="1"/>
    <xf numFmtId="2" fontId="1" fillId="0" borderId="0" xfId="0" applyNumberFormat="1" applyFont="1" applyFill="1" applyBorder="1" applyProtection="1"/>
    <xf numFmtId="2" fontId="1" fillId="0" borderId="0" xfId="0" applyNumberFormat="1" applyFont="1" applyProtection="1"/>
    <xf numFmtId="2" fontId="8" fillId="6" borderId="19" xfId="2" applyNumberFormat="1" applyFont="1" applyFill="1" applyBorder="1" applyAlignment="1" applyProtection="1">
      <alignment horizontal="center" vertical="center"/>
    </xf>
    <xf numFmtId="2" fontId="8" fillId="6" borderId="20" xfId="2" applyNumberFormat="1" applyFont="1" applyFill="1" applyBorder="1" applyAlignment="1" applyProtection="1">
      <alignment horizontal="center" vertical="center"/>
    </xf>
    <xf numFmtId="2" fontId="5" fillId="0" borderId="0" xfId="2" applyNumberFormat="1" applyFont="1" applyFill="1" applyBorder="1" applyAlignment="1" applyProtection="1">
      <alignment horizontal="center" vertical="center"/>
    </xf>
    <xf numFmtId="2" fontId="8" fillId="0" borderId="0" xfId="2" applyNumberFormat="1" applyFont="1" applyFill="1" applyBorder="1" applyAlignment="1" applyProtection="1">
      <alignment horizontal="center" vertical="center"/>
    </xf>
    <xf numFmtId="2" fontId="8" fillId="0" borderId="0" xfId="2" applyNumberFormat="1" applyFont="1" applyFill="1" applyBorder="1" applyAlignment="1" applyProtection="1">
      <alignment horizontal="center" vertical="center" wrapText="1"/>
      <protection locked="0"/>
    </xf>
    <xf numFmtId="2" fontId="5" fillId="0" borderId="0" xfId="2" applyNumberFormat="1" applyFont="1" applyFill="1" applyBorder="1" applyAlignment="1" applyProtection="1">
      <alignment horizontal="center" vertical="center"/>
      <protection locked="0"/>
    </xf>
    <xf numFmtId="2" fontId="8" fillId="0" borderId="0" xfId="2" applyNumberFormat="1" applyFont="1" applyFill="1" applyBorder="1" applyAlignment="1" applyProtection="1">
      <alignment horizontal="center" vertical="center"/>
      <protection locked="0"/>
    </xf>
    <xf numFmtId="2" fontId="5" fillId="0" borderId="0" xfId="2" applyNumberFormat="1" applyFont="1" applyFill="1" applyBorder="1" applyAlignment="1" applyProtection="1">
      <alignment vertical="center" wrapText="1"/>
      <protection locked="0"/>
    </xf>
    <xf numFmtId="2" fontId="5" fillId="0" borderId="0" xfId="2" applyNumberFormat="1" applyFont="1" applyFill="1" applyBorder="1" applyProtection="1">
      <protection locked="0"/>
    </xf>
    <xf numFmtId="2" fontId="5" fillId="0" borderId="0" xfId="2" applyNumberFormat="1" applyFont="1" applyFill="1" applyBorder="1" applyAlignment="1" applyProtection="1">
      <protection locked="0"/>
    </xf>
    <xf numFmtId="2" fontId="5" fillId="0" borderId="0" xfId="2" applyNumberFormat="1" applyFont="1" applyFill="1" applyBorder="1" applyAlignment="1" applyProtection="1">
      <alignment horizontal="center"/>
      <protection locked="0"/>
    </xf>
    <xf numFmtId="2" fontId="1" fillId="0" borderId="0" xfId="0" applyNumberFormat="1" applyFont="1" applyAlignment="1" applyProtection="1">
      <alignment vertical="center"/>
    </xf>
    <xf numFmtId="2" fontId="8" fillId="0" borderId="0" xfId="2" applyNumberFormat="1" applyFont="1" applyFill="1" applyBorder="1" applyAlignment="1" applyProtection="1"/>
    <xf numFmtId="2" fontId="8" fillId="0" borderId="0" xfId="2" applyNumberFormat="1" applyFont="1" applyFill="1" applyBorder="1" applyAlignment="1" applyProtection="1">
      <alignment vertical="center"/>
    </xf>
    <xf numFmtId="2" fontId="1" fillId="0" borderId="0" xfId="0" applyNumberFormat="1" applyFont="1" applyFill="1" applyBorder="1" applyAlignment="1" applyProtection="1">
      <alignment vertical="center"/>
    </xf>
    <xf numFmtId="2" fontId="8" fillId="6" borderId="51" xfId="2" applyNumberFormat="1" applyFont="1" applyFill="1" applyBorder="1" applyAlignment="1" applyProtection="1"/>
    <xf numFmtId="2" fontId="8" fillId="6" borderId="52" xfId="2" applyNumberFormat="1" applyFont="1" applyFill="1" applyBorder="1" applyAlignment="1" applyProtection="1"/>
    <xf numFmtId="2" fontId="5" fillId="6" borderId="52" xfId="2" applyNumberFormat="1" applyFont="1" applyFill="1" applyBorder="1" applyAlignment="1" applyProtection="1">
      <alignment horizontal="center"/>
      <protection locked="0"/>
    </xf>
    <xf numFmtId="2" fontId="1" fillId="6" borderId="43" xfId="0" applyNumberFormat="1" applyFont="1" applyFill="1" applyBorder="1" applyAlignment="1" applyProtection="1">
      <alignment vertical="center"/>
    </xf>
    <xf numFmtId="2" fontId="1" fillId="6" borderId="0" xfId="0" applyNumberFormat="1" applyFont="1" applyFill="1" applyBorder="1" applyAlignment="1" applyProtection="1">
      <alignment vertical="center"/>
    </xf>
    <xf numFmtId="2" fontId="8" fillId="6" borderId="22" xfId="2" applyNumberFormat="1" applyFont="1" applyFill="1" applyBorder="1" applyAlignment="1" applyProtection="1">
      <alignment vertical="center" wrapText="1"/>
    </xf>
    <xf numFmtId="2" fontId="8" fillId="6" borderId="36" xfId="2" applyNumberFormat="1" applyFont="1" applyFill="1" applyBorder="1" applyAlignment="1" applyProtection="1">
      <alignment vertical="center" wrapText="1"/>
    </xf>
    <xf numFmtId="2" fontId="8" fillId="6" borderId="37" xfId="2" applyNumberFormat="1" applyFont="1" applyFill="1" applyBorder="1" applyAlignment="1" applyProtection="1">
      <alignment horizontal="center"/>
    </xf>
    <xf numFmtId="2" fontId="8" fillId="6" borderId="39" xfId="2" applyNumberFormat="1" applyFont="1" applyFill="1" applyBorder="1" applyAlignment="1" applyProtection="1">
      <alignment horizontal="center"/>
    </xf>
    <xf numFmtId="2" fontId="1" fillId="6" borderId="1" xfId="0" applyNumberFormat="1" applyFont="1" applyFill="1" applyBorder="1" applyAlignment="1" applyProtection="1">
      <alignment horizontal="center" vertical="center" wrapText="1"/>
    </xf>
    <xf numFmtId="2" fontId="1" fillId="6" borderId="1" xfId="0" quotePrefix="1" applyNumberFormat="1" applyFont="1" applyFill="1" applyBorder="1" applyAlignment="1" applyProtection="1">
      <alignment horizontal="center" vertical="center" wrapText="1"/>
    </xf>
    <xf numFmtId="2" fontId="1" fillId="6" borderId="45" xfId="0" applyNumberFormat="1" applyFont="1" applyFill="1" applyBorder="1" applyAlignment="1" applyProtection="1">
      <alignment vertical="center"/>
    </xf>
    <xf numFmtId="2" fontId="1" fillId="6" borderId="31" xfId="0" applyNumberFormat="1" applyFont="1" applyFill="1" applyBorder="1" applyAlignment="1" applyProtection="1">
      <alignment vertical="center"/>
    </xf>
    <xf numFmtId="2" fontId="1" fillId="0" borderId="0" xfId="0" applyNumberFormat="1" applyFont="1" applyFill="1" applyAlignment="1" applyProtection="1">
      <alignment vertical="center"/>
    </xf>
    <xf numFmtId="2" fontId="1" fillId="2" borderId="34" xfId="0" applyNumberFormat="1" applyFont="1" applyFill="1" applyBorder="1" applyProtection="1"/>
    <xf numFmtId="2" fontId="3" fillId="0" borderId="0" xfId="0" applyNumberFormat="1" applyFont="1" applyFill="1" applyBorder="1" applyAlignment="1" applyProtection="1">
      <alignment vertical="center" wrapText="1"/>
    </xf>
    <xf numFmtId="2" fontId="1" fillId="0" borderId="0" xfId="0" applyNumberFormat="1" applyFont="1" applyFill="1" applyBorder="1" applyAlignment="1" applyProtection="1">
      <alignment horizontal="center" vertical="center" wrapText="1"/>
      <protection locked="0"/>
    </xf>
    <xf numFmtId="2" fontId="1" fillId="0" borderId="0" xfId="0" applyNumberFormat="1" applyFont="1" applyFill="1" applyProtection="1"/>
    <xf numFmtId="2" fontId="1" fillId="6" borderId="7" xfId="0" applyNumberFormat="1" applyFont="1" applyFill="1" applyBorder="1" applyAlignment="1" applyProtection="1">
      <alignment horizontal="center" vertical="center"/>
    </xf>
    <xf numFmtId="2" fontId="1" fillId="6" borderId="11" xfId="0" applyNumberFormat="1" applyFont="1" applyFill="1" applyBorder="1" applyAlignment="1" applyProtection="1">
      <alignment horizontal="center" vertical="center"/>
    </xf>
    <xf numFmtId="2" fontId="1" fillId="6" borderId="25" xfId="0" applyNumberFormat="1" applyFont="1" applyFill="1" applyBorder="1" applyProtection="1"/>
    <xf numFmtId="2" fontId="5" fillId="0" borderId="0" xfId="0" applyNumberFormat="1" applyFont="1" applyFill="1" applyBorder="1" applyAlignment="1" applyProtection="1">
      <alignment horizontal="center" vertical="center"/>
    </xf>
    <xf numFmtId="2" fontId="5" fillId="0" borderId="0" xfId="0" applyNumberFormat="1" applyFont="1" applyFill="1" applyBorder="1" applyProtection="1"/>
    <xf numFmtId="2" fontId="5" fillId="6" borderId="2" xfId="0" applyNumberFormat="1" applyFont="1" applyFill="1" applyBorder="1" applyProtection="1"/>
    <xf numFmtId="2" fontId="5" fillId="6" borderId="3" xfId="0" applyNumberFormat="1" applyFont="1" applyFill="1" applyBorder="1" applyAlignment="1" applyProtection="1">
      <alignment horizontal="center" vertical="center"/>
    </xf>
    <xf numFmtId="2" fontId="1" fillId="6" borderId="39" xfId="0" applyNumberFormat="1" applyFont="1" applyFill="1" applyBorder="1" applyProtection="1"/>
    <xf numFmtId="2" fontId="1" fillId="6" borderId="40" xfId="0" applyNumberFormat="1" applyFont="1" applyFill="1" applyBorder="1" applyAlignment="1" applyProtection="1">
      <alignment horizontal="center" vertical="center"/>
    </xf>
    <xf numFmtId="168" fontId="1" fillId="4" borderId="16" xfId="0" applyNumberFormat="1" applyFont="1" applyFill="1" applyBorder="1" applyAlignment="1" applyProtection="1">
      <alignment horizontal="center" vertical="center"/>
      <protection locked="0"/>
    </xf>
    <xf numFmtId="2" fontId="1" fillId="6" borderId="35" xfId="0" applyNumberFormat="1" applyFont="1" applyFill="1" applyBorder="1" applyAlignment="1" applyProtection="1">
      <alignment horizontal="center" vertical="center"/>
    </xf>
    <xf numFmtId="2" fontId="1" fillId="6" borderId="29" xfId="0" applyNumberFormat="1" applyFont="1" applyFill="1" applyBorder="1" applyAlignment="1" applyProtection="1">
      <alignment horizontal="center" vertical="center" wrapText="1"/>
    </xf>
    <xf numFmtId="2" fontId="3" fillId="6" borderId="25" xfId="0" applyNumberFormat="1" applyFont="1" applyFill="1" applyBorder="1" applyAlignment="1" applyProtection="1">
      <alignment horizontal="center" vertical="center"/>
    </xf>
    <xf numFmtId="2" fontId="3" fillId="6" borderId="3" xfId="0" applyNumberFormat="1" applyFont="1" applyFill="1" applyBorder="1" applyAlignment="1" applyProtection="1">
      <alignment horizontal="center" vertical="center"/>
    </xf>
    <xf numFmtId="2" fontId="3" fillId="6" borderId="25" xfId="0" applyNumberFormat="1" applyFont="1" applyFill="1" applyBorder="1" applyProtection="1"/>
    <xf numFmtId="165" fontId="18" fillId="3" borderId="29" xfId="0" applyNumberFormat="1" applyFont="1" applyFill="1" applyBorder="1" applyAlignment="1" applyProtection="1">
      <alignment horizontal="center" vertical="center"/>
    </xf>
    <xf numFmtId="2" fontId="12" fillId="6" borderId="2" xfId="0" applyNumberFormat="1" applyFont="1" applyFill="1" applyBorder="1" applyAlignment="1" applyProtection="1">
      <alignment horizontal="center" vertical="center"/>
    </xf>
    <xf numFmtId="2" fontId="1" fillId="0" borderId="0" xfId="0" applyNumberFormat="1" applyFont="1" applyAlignment="1" applyProtection="1">
      <alignment horizontal="center"/>
    </xf>
    <xf numFmtId="2" fontId="1" fillId="2" borderId="0" xfId="0" applyNumberFormat="1" applyFont="1" applyFill="1" applyBorder="1" applyAlignment="1" applyProtection="1">
      <alignment horizontal="right" vertical="center"/>
    </xf>
    <xf numFmtId="1" fontId="1" fillId="0" borderId="0" xfId="0" applyNumberFormat="1" applyFont="1" applyProtection="1"/>
    <xf numFmtId="169" fontId="1" fillId="7" borderId="3" xfId="0" applyNumberFormat="1" applyFont="1" applyFill="1" applyBorder="1" applyAlignment="1" applyProtection="1">
      <alignment horizontal="center" vertical="center"/>
    </xf>
    <xf numFmtId="2" fontId="11" fillId="0" borderId="0" xfId="0" applyNumberFormat="1" applyFont="1" applyFill="1" applyBorder="1" applyAlignment="1" applyProtection="1">
      <alignment horizontal="center" vertical="center"/>
    </xf>
    <xf numFmtId="2" fontId="1" fillId="0" borderId="34" xfId="0" applyNumberFormat="1" applyFont="1" applyFill="1" applyBorder="1" applyProtection="1"/>
    <xf numFmtId="2" fontId="5" fillId="10" borderId="1" xfId="0" applyNumberFormat="1" applyFont="1" applyFill="1" applyBorder="1" applyAlignment="1" applyProtection="1">
      <alignment horizontal="center"/>
    </xf>
    <xf numFmtId="1" fontId="5" fillId="10" borderId="1" xfId="0" applyNumberFormat="1" applyFont="1" applyFill="1" applyBorder="1" applyAlignment="1" applyProtection="1">
      <alignment horizontal="center"/>
    </xf>
    <xf numFmtId="165" fontId="1" fillId="10" borderId="1" xfId="0" applyNumberFormat="1" applyFont="1" applyFill="1" applyBorder="1" applyAlignment="1" applyProtection="1">
      <alignment horizontal="center" vertical="center"/>
    </xf>
    <xf numFmtId="169" fontId="1" fillId="10" borderId="1" xfId="0" applyNumberFormat="1" applyFont="1" applyFill="1" applyBorder="1" applyAlignment="1" applyProtection="1">
      <alignment horizontal="center" vertical="center"/>
    </xf>
    <xf numFmtId="2" fontId="3" fillId="6" borderId="54" xfId="0" applyNumberFormat="1" applyFont="1" applyFill="1" applyBorder="1" applyAlignment="1" applyProtection="1">
      <alignment horizontal="center" vertical="center"/>
    </xf>
    <xf numFmtId="1" fontId="3" fillId="6" borderId="61" xfId="0" applyNumberFormat="1" applyFont="1" applyFill="1" applyBorder="1" applyAlignment="1" applyProtection="1">
      <alignment horizontal="center" vertical="center" wrapText="1"/>
    </xf>
    <xf numFmtId="1" fontId="3" fillId="6" borderId="6" xfId="0" applyNumberFormat="1" applyFont="1" applyFill="1" applyBorder="1" applyAlignment="1" applyProtection="1">
      <alignment horizontal="center" vertical="center" wrapText="1"/>
    </xf>
    <xf numFmtId="2" fontId="3" fillId="6" borderId="4" xfId="0" applyNumberFormat="1" applyFont="1" applyFill="1" applyBorder="1" applyAlignment="1" applyProtection="1">
      <alignment horizontal="center" vertical="center"/>
    </xf>
    <xf numFmtId="2" fontId="3" fillId="6" borderId="7" xfId="0" applyNumberFormat="1" applyFont="1" applyFill="1" applyBorder="1" applyAlignment="1" applyProtection="1">
      <alignment horizontal="center" vertical="center" wrapText="1"/>
    </xf>
    <xf numFmtId="2" fontId="3" fillId="6" borderId="59" xfId="0" applyNumberFormat="1" applyFont="1" applyFill="1" applyBorder="1" applyAlignment="1" applyProtection="1">
      <alignment horizontal="center" vertical="center" wrapText="1"/>
    </xf>
    <xf numFmtId="166" fontId="1" fillId="10" borderId="1" xfId="0" applyNumberFormat="1" applyFont="1" applyFill="1" applyBorder="1" applyAlignment="1" applyProtection="1">
      <alignment horizontal="center" vertical="center" wrapText="1"/>
    </xf>
    <xf numFmtId="165" fontId="1" fillId="10" borderId="1" xfId="0" applyNumberFormat="1" applyFont="1" applyFill="1" applyBorder="1" applyAlignment="1" applyProtection="1">
      <alignment horizontal="center" vertical="center" wrapText="1"/>
    </xf>
    <xf numFmtId="165" fontId="1" fillId="10" borderId="3" xfId="0" applyNumberFormat="1" applyFont="1" applyFill="1" applyBorder="1" applyAlignment="1" applyProtection="1">
      <alignment horizontal="center" vertical="center" wrapText="1"/>
    </xf>
    <xf numFmtId="2" fontId="1" fillId="10" borderId="1" xfId="0" quotePrefix="1" applyNumberFormat="1" applyFont="1" applyFill="1" applyBorder="1" applyAlignment="1" applyProtection="1">
      <alignment horizontal="center" vertical="center" wrapText="1"/>
    </xf>
    <xf numFmtId="2" fontId="1" fillId="10" borderId="1" xfId="0" applyNumberFormat="1" applyFont="1" applyFill="1" applyBorder="1" applyAlignment="1" applyProtection="1">
      <alignment horizontal="center" vertical="center"/>
    </xf>
    <xf numFmtId="164" fontId="1" fillId="10" borderId="1" xfId="0" applyNumberFormat="1" applyFont="1" applyFill="1" applyBorder="1" applyAlignment="1" applyProtection="1">
      <alignment horizontal="center" vertical="center"/>
    </xf>
    <xf numFmtId="1" fontId="1" fillId="10" borderId="1" xfId="0" applyNumberFormat="1" applyFont="1" applyFill="1" applyBorder="1" applyAlignment="1" applyProtection="1">
      <alignment horizontal="center" vertical="center"/>
    </xf>
    <xf numFmtId="2" fontId="1" fillId="10" borderId="3" xfId="0" applyNumberFormat="1" applyFont="1" applyFill="1" applyBorder="1" applyAlignment="1" applyProtection="1">
      <alignment horizontal="center" vertical="center"/>
    </xf>
    <xf numFmtId="2" fontId="3" fillId="10" borderId="3" xfId="0" applyNumberFormat="1" applyFont="1" applyFill="1" applyBorder="1" applyAlignment="1" applyProtection="1">
      <alignment horizontal="center" vertical="center"/>
    </xf>
    <xf numFmtId="2" fontId="12" fillId="11" borderId="2" xfId="0" applyNumberFormat="1" applyFont="1" applyFill="1" applyBorder="1" applyAlignment="1" applyProtection="1">
      <alignment vertical="center"/>
    </xf>
    <xf numFmtId="165" fontId="1" fillId="7" borderId="1" xfId="0" applyNumberFormat="1" applyFont="1" applyFill="1" applyBorder="1" applyAlignment="1" applyProtection="1">
      <alignment horizontal="center" vertical="center"/>
    </xf>
    <xf numFmtId="2" fontId="3" fillId="10" borderId="10" xfId="0" applyNumberFormat="1" applyFont="1" applyFill="1" applyBorder="1" applyAlignment="1" applyProtection="1">
      <alignment horizontal="center" vertical="center"/>
    </xf>
    <xf numFmtId="2" fontId="3" fillId="10" borderId="40" xfId="0" applyNumberFormat="1" applyFont="1" applyFill="1" applyBorder="1" applyAlignment="1" applyProtection="1">
      <alignment horizontal="center" vertical="center"/>
    </xf>
    <xf numFmtId="2" fontId="3" fillId="10" borderId="18" xfId="0" applyNumberFormat="1" applyFont="1" applyFill="1" applyBorder="1" applyAlignment="1" applyProtection="1">
      <alignment horizontal="center" vertical="center"/>
    </xf>
    <xf numFmtId="2" fontId="3" fillId="10" borderId="62" xfId="0" applyNumberFormat="1" applyFont="1" applyFill="1" applyBorder="1" applyAlignment="1" applyProtection="1">
      <alignment horizontal="center" vertical="center"/>
    </xf>
    <xf numFmtId="169" fontId="1" fillId="10" borderId="2" xfId="0" applyNumberFormat="1" applyFont="1" applyFill="1" applyBorder="1" applyAlignment="1" applyProtection="1">
      <alignment horizontal="center" vertical="center"/>
    </xf>
    <xf numFmtId="169" fontId="1" fillId="10" borderId="9" xfId="0" applyNumberFormat="1" applyFont="1" applyFill="1" applyBorder="1" applyAlignment="1" applyProtection="1">
      <alignment horizontal="center" vertical="center"/>
    </xf>
    <xf numFmtId="169" fontId="1" fillId="10" borderId="12" xfId="0" applyNumberFormat="1" applyFont="1" applyFill="1" applyBorder="1" applyAlignment="1" applyProtection="1">
      <alignment horizontal="center" vertical="center"/>
    </xf>
    <xf numFmtId="169" fontId="1" fillId="10" borderId="17" xfId="0" applyNumberFormat="1" applyFont="1" applyFill="1" applyBorder="1" applyAlignment="1" applyProtection="1">
      <alignment horizontal="center" vertical="center"/>
    </xf>
    <xf numFmtId="164" fontId="1" fillId="10" borderId="49" xfId="0" applyNumberFormat="1" applyFont="1" applyFill="1" applyBorder="1" applyAlignment="1" applyProtection="1">
      <alignment horizontal="center" vertical="center"/>
    </xf>
    <xf numFmtId="11" fontId="1" fillId="10" borderId="1" xfId="0" applyNumberFormat="1" applyFont="1" applyFill="1" applyBorder="1" applyAlignment="1" applyProtection="1">
      <alignment horizontal="center" vertical="center" wrapText="1"/>
    </xf>
    <xf numFmtId="11" fontId="1" fillId="10" borderId="3" xfId="0" applyNumberFormat="1" applyFont="1" applyFill="1" applyBorder="1" applyAlignment="1" applyProtection="1">
      <alignment horizontal="center" vertical="center"/>
    </xf>
    <xf numFmtId="166" fontId="1" fillId="10" borderId="3" xfId="0" applyNumberFormat="1" applyFont="1" applyFill="1" applyBorder="1" applyAlignment="1" applyProtection="1">
      <alignment horizontal="center" vertical="center"/>
    </xf>
    <xf numFmtId="167" fontId="8" fillId="10" borderId="1" xfId="0" applyNumberFormat="1" applyFont="1" applyFill="1" applyBorder="1" applyAlignment="1" applyProtection="1">
      <alignment horizontal="center" vertical="center"/>
    </xf>
    <xf numFmtId="2" fontId="1" fillId="0" borderId="0" xfId="0" applyNumberFormat="1" applyFont="1" applyFill="1" applyAlignment="1" applyProtection="1">
      <alignment horizontal="center" vertical="center"/>
    </xf>
    <xf numFmtId="11" fontId="1" fillId="10" borderId="3" xfId="0" applyNumberFormat="1" applyFont="1" applyFill="1" applyBorder="1" applyAlignment="1" applyProtection="1">
      <alignment horizontal="center" vertical="center" wrapText="1"/>
    </xf>
    <xf numFmtId="165" fontId="1" fillId="2" borderId="0" xfId="0" applyNumberFormat="1" applyFont="1" applyFill="1" applyBorder="1" applyAlignment="1" applyProtection="1">
      <alignment horizontal="center" vertical="center" wrapText="1"/>
    </xf>
    <xf numFmtId="2" fontId="1" fillId="2" borderId="0" xfId="0" applyNumberFormat="1" applyFont="1" applyFill="1" applyBorder="1" applyAlignment="1" applyProtection="1">
      <alignment horizontal="center" vertical="center" wrapText="1"/>
    </xf>
    <xf numFmtId="2" fontId="9" fillId="3" borderId="25" xfId="0" applyNumberFormat="1" applyFont="1" applyFill="1" applyBorder="1" applyProtection="1"/>
    <xf numFmtId="2" fontId="1" fillId="0" borderId="0" xfId="0" applyNumberFormat="1" applyFont="1" applyFill="1" applyBorder="1"/>
    <xf numFmtId="2" fontId="19" fillId="6" borderId="1" xfId="0" applyNumberFormat="1" applyFont="1" applyFill="1" applyBorder="1" applyAlignment="1" applyProtection="1">
      <alignment horizontal="center" vertical="center" wrapText="1"/>
    </xf>
    <xf numFmtId="2" fontId="4" fillId="6" borderId="31" xfId="0" applyNumberFormat="1" applyFont="1" applyFill="1" applyBorder="1" applyAlignment="1" applyProtection="1">
      <alignment horizontal="center" vertical="center" wrapText="1"/>
    </xf>
    <xf numFmtId="2" fontId="5" fillId="0" borderId="0" xfId="2" applyNumberFormat="1" applyFont="1" applyFill="1" applyBorder="1" applyAlignment="1" applyProtection="1">
      <alignment vertical="center"/>
      <protection locked="0"/>
    </xf>
    <xf numFmtId="2" fontId="8" fillId="0" borderId="0" xfId="2" applyNumberFormat="1" applyFont="1" applyFill="1" applyBorder="1" applyAlignment="1" applyProtection="1">
      <alignment horizontal="center"/>
    </xf>
    <xf numFmtId="2" fontId="3" fillId="6" borderId="24" xfId="0" applyNumberFormat="1" applyFont="1" applyFill="1" applyBorder="1" applyAlignment="1" applyProtection="1">
      <alignment horizontal="center" vertical="center"/>
    </xf>
    <xf numFmtId="2" fontId="1" fillId="4" borderId="48" xfId="0" applyNumberFormat="1" applyFont="1" applyFill="1" applyBorder="1" applyAlignment="1" applyProtection="1">
      <alignment horizontal="center" vertical="center"/>
      <protection locked="0"/>
    </xf>
    <xf numFmtId="2" fontId="3" fillId="6" borderId="48" xfId="0" applyNumberFormat="1" applyFont="1" applyFill="1" applyBorder="1" applyAlignment="1" applyProtection="1">
      <alignment horizontal="center" vertical="center" wrapText="1"/>
    </xf>
    <xf numFmtId="2" fontId="3" fillId="6" borderId="31" xfId="0" applyNumberFormat="1" applyFont="1" applyFill="1" applyBorder="1" applyAlignment="1" applyProtection="1">
      <alignment horizontal="center" vertical="center"/>
    </xf>
    <xf numFmtId="2" fontId="3" fillId="6" borderId="11" xfId="0" applyNumberFormat="1" applyFont="1" applyFill="1" applyBorder="1" applyAlignment="1" applyProtection="1">
      <alignment horizontal="center" wrapText="1"/>
    </xf>
    <xf numFmtId="2" fontId="2" fillId="0" borderId="0" xfId="0" applyNumberFormat="1" applyFont="1" applyFill="1" applyBorder="1" applyAlignment="1" applyProtection="1">
      <alignment vertical="center"/>
    </xf>
    <xf numFmtId="2" fontId="1" fillId="7" borderId="38" xfId="0" applyNumberFormat="1" applyFont="1" applyFill="1" applyBorder="1" applyAlignment="1" applyProtection="1">
      <alignment horizontal="center" vertical="center"/>
      <protection locked="0"/>
    </xf>
    <xf numFmtId="2" fontId="1" fillId="4" borderId="38" xfId="0" applyNumberFormat="1" applyFont="1" applyFill="1" applyBorder="1" applyAlignment="1" applyProtection="1">
      <alignment horizontal="center" vertical="center"/>
      <protection locked="0"/>
    </xf>
    <xf numFmtId="2" fontId="1" fillId="4" borderId="60" xfId="0" applyNumberFormat="1" applyFont="1" applyFill="1" applyBorder="1" applyAlignment="1" applyProtection="1">
      <alignment horizontal="center" vertical="center" wrapText="1"/>
      <protection locked="0"/>
    </xf>
    <xf numFmtId="2" fontId="3" fillId="10" borderId="24" xfId="0" applyNumberFormat="1" applyFont="1" applyFill="1" applyBorder="1" applyAlignment="1" applyProtection="1">
      <alignment horizontal="center" vertical="center"/>
    </xf>
    <xf numFmtId="167" fontId="5" fillId="10" borderId="1" xfId="0" applyNumberFormat="1" applyFont="1" applyFill="1" applyBorder="1" applyAlignment="1" applyProtection="1">
      <alignment horizontal="center" vertical="center"/>
    </xf>
    <xf numFmtId="2" fontId="3" fillId="0" borderId="39" xfId="0" applyNumberFormat="1" applyFont="1" applyFill="1" applyBorder="1" applyAlignment="1" applyProtection="1">
      <alignment vertical="center" wrapText="1"/>
    </xf>
    <xf numFmtId="2" fontId="3" fillId="0" borderId="0" xfId="0" applyNumberFormat="1" applyFont="1" applyFill="1" applyBorder="1" applyAlignment="1" applyProtection="1">
      <alignment horizontal="center" vertical="center" wrapText="1"/>
    </xf>
    <xf numFmtId="2" fontId="3" fillId="0" borderId="43"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vertical="center" wrapText="1"/>
    </xf>
    <xf numFmtId="2" fontId="8" fillId="0" borderId="0" xfId="0" applyNumberFormat="1" applyFont="1" applyFill="1" applyBorder="1" applyAlignment="1" applyProtection="1">
      <alignment horizontal="center" vertical="center" wrapText="1"/>
    </xf>
    <xf numFmtId="2" fontId="8" fillId="6" borderId="2" xfId="2" applyNumberFormat="1" applyFont="1" applyFill="1" applyBorder="1" applyAlignment="1">
      <alignment horizontal="center" vertical="center"/>
    </xf>
    <xf numFmtId="2" fontId="8" fillId="6" borderId="3" xfId="2" applyNumberFormat="1" applyFont="1" applyFill="1" applyBorder="1" applyAlignment="1">
      <alignment horizontal="center" vertical="center"/>
    </xf>
    <xf numFmtId="165" fontId="1" fillId="7" borderId="12" xfId="0" applyNumberFormat="1" applyFont="1" applyFill="1" applyBorder="1" applyAlignment="1" applyProtection="1">
      <alignment horizontal="center" vertical="center"/>
    </xf>
    <xf numFmtId="2" fontId="12" fillId="11" borderId="25" xfId="0" applyNumberFormat="1" applyFont="1" applyFill="1" applyBorder="1" applyAlignment="1" applyProtection="1">
      <alignment vertical="center"/>
    </xf>
    <xf numFmtId="2" fontId="9" fillId="3" borderId="22" xfId="0" applyNumberFormat="1" applyFont="1" applyFill="1" applyBorder="1" applyProtection="1"/>
    <xf numFmtId="2" fontId="17" fillId="0" borderId="0" xfId="0" applyNumberFormat="1" applyFont="1" applyBorder="1" applyAlignment="1" applyProtection="1">
      <alignment horizontal="center" vertical="center" wrapText="1"/>
    </xf>
    <xf numFmtId="1" fontId="1" fillId="0" borderId="0" xfId="0" applyNumberFormat="1" applyFont="1" applyBorder="1" applyProtection="1"/>
    <xf numFmtId="2" fontId="1" fillId="7" borderId="46" xfId="0" applyNumberFormat="1" applyFont="1" applyFill="1" applyBorder="1" applyAlignment="1" applyProtection="1">
      <alignment horizontal="center" vertical="center"/>
      <protection locked="0"/>
    </xf>
    <xf numFmtId="2" fontId="1" fillId="10" borderId="2" xfId="1" applyNumberFormat="1" applyFont="1" applyFill="1" applyBorder="1" applyAlignment="1" applyProtection="1">
      <alignment vertical="center" wrapText="1"/>
    </xf>
    <xf numFmtId="11" fontId="1" fillId="10" borderId="1" xfId="0" applyNumberFormat="1" applyFont="1" applyFill="1" applyBorder="1" applyAlignment="1" applyProtection="1">
      <alignment horizontal="center" vertical="center"/>
    </xf>
    <xf numFmtId="0" fontId="24" fillId="6" borderId="1" xfId="2" applyFont="1" applyFill="1" applyBorder="1" applyAlignment="1">
      <alignment horizontal="center" vertical="center"/>
    </xf>
    <xf numFmtId="0" fontId="24" fillId="6" borderId="47" xfId="2" applyFont="1" applyFill="1" applyBorder="1" applyAlignment="1">
      <alignment horizontal="center" vertical="center"/>
    </xf>
    <xf numFmtId="2" fontId="25" fillId="2" borderId="0" xfId="0" applyNumberFormat="1" applyFont="1" applyFill="1" applyBorder="1" applyProtection="1"/>
    <xf numFmtId="2" fontId="27" fillId="4" borderId="46" xfId="0" applyNumberFormat="1" applyFont="1" applyFill="1" applyBorder="1" applyAlignment="1" applyProtection="1">
      <alignment horizontal="center" vertical="center" wrapText="1"/>
      <protection locked="0"/>
    </xf>
    <xf numFmtId="2" fontId="19" fillId="4" borderId="1" xfId="0" applyNumberFormat="1" applyFont="1" applyFill="1" applyBorder="1" applyAlignment="1" applyProtection="1">
      <alignment vertical="center"/>
    </xf>
    <xf numFmtId="164" fontId="1" fillId="13" borderId="1" xfId="0" applyNumberFormat="1" applyFont="1" applyFill="1" applyBorder="1" applyAlignment="1" applyProtection="1">
      <alignment horizontal="center" vertical="center"/>
    </xf>
    <xf numFmtId="2" fontId="3" fillId="13" borderId="44" xfId="0" applyNumberFormat="1" applyFont="1" applyFill="1" applyBorder="1" applyAlignment="1" applyProtection="1">
      <alignment horizontal="centerContinuous" vertical="center"/>
    </xf>
    <xf numFmtId="0" fontId="29" fillId="0" borderId="0" xfId="0" applyFont="1" applyBorder="1" applyAlignment="1">
      <alignment horizontal="right" vertical="center" wrapText="1"/>
    </xf>
    <xf numFmtId="0" fontId="29" fillId="0" borderId="0"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30" fillId="0" borderId="0" xfId="0" applyFont="1" applyBorder="1" applyAlignment="1">
      <alignment horizontal="left" vertical="center" wrapText="1"/>
    </xf>
    <xf numFmtId="168" fontId="0" fillId="0" borderId="0" xfId="0" applyNumberFormat="1" applyAlignment="1">
      <alignment horizontal="left" vertical="center" wrapText="1"/>
    </xf>
    <xf numFmtId="0" fontId="0" fillId="0" borderId="0" xfId="0" applyBorder="1" applyAlignment="1">
      <alignment horizontal="center" vertical="center" wrapText="1"/>
    </xf>
    <xf numFmtId="0" fontId="32" fillId="0" borderId="0" xfId="0" applyFont="1" applyBorder="1" applyAlignment="1">
      <alignment vertical="center" wrapText="1" readingOrder="1"/>
    </xf>
    <xf numFmtId="0" fontId="0" fillId="0" borderId="0" xfId="0" applyBorder="1" applyAlignment="1">
      <alignment horizontal="left" vertical="center" wrapText="1"/>
    </xf>
    <xf numFmtId="168" fontId="0" fillId="0" borderId="0" xfId="0" applyNumberFormat="1" applyBorder="1" applyAlignment="1">
      <alignment horizontal="left" vertical="center" wrapText="1"/>
    </xf>
    <xf numFmtId="0" fontId="30" fillId="0" borderId="0" xfId="0" applyFont="1" applyAlignment="1">
      <alignment horizontal="center" vertical="center" wrapText="1"/>
    </xf>
    <xf numFmtId="0" fontId="30" fillId="0" borderId="0" xfId="0" applyFont="1" applyAlignment="1">
      <alignment horizontal="left" vertical="center" wrapText="1"/>
    </xf>
    <xf numFmtId="0" fontId="36" fillId="0" borderId="65" xfId="0" applyFont="1" applyBorder="1" applyAlignment="1">
      <alignment horizontal="left" vertical="center" wrapText="1"/>
    </xf>
    <xf numFmtId="0" fontId="36" fillId="0" borderId="56" xfId="0" applyFont="1" applyBorder="1" applyAlignment="1">
      <alignment horizontal="left" vertical="center" wrapText="1"/>
    </xf>
    <xf numFmtId="0" fontId="29" fillId="0" borderId="0" xfId="0" applyFont="1" applyAlignment="1">
      <alignment horizontal="center" vertical="center" wrapText="1"/>
    </xf>
    <xf numFmtId="0" fontId="29" fillId="0" borderId="0" xfId="0" applyFont="1" applyAlignment="1">
      <alignment horizontal="left" vertical="center" wrapText="1"/>
    </xf>
    <xf numFmtId="0" fontId="30" fillId="0" borderId="65" xfId="0" applyFont="1" applyBorder="1" applyAlignment="1">
      <alignment horizontal="left" vertical="center" wrapText="1"/>
    </xf>
    <xf numFmtId="0" fontId="30" fillId="0" borderId="21" xfId="0" applyFont="1" applyBorder="1" applyAlignment="1">
      <alignment horizontal="center" vertical="center" wrapText="1"/>
    </xf>
    <xf numFmtId="0" fontId="30" fillId="0" borderId="0" xfId="0" applyFont="1" applyBorder="1" applyAlignment="1">
      <alignment vertical="center" wrapText="1"/>
    </xf>
    <xf numFmtId="0" fontId="36" fillId="0" borderId="65" xfId="0" applyFont="1" applyBorder="1" applyAlignment="1">
      <alignment horizontal="center" vertical="center" wrapText="1"/>
    </xf>
    <xf numFmtId="0" fontId="36" fillId="0" borderId="21" xfId="0" applyFont="1" applyBorder="1" applyAlignment="1">
      <alignment horizontal="center" vertical="center" wrapText="1"/>
    </xf>
    <xf numFmtId="0" fontId="40" fillId="0" borderId="65" xfId="0" applyFont="1" applyBorder="1" applyAlignment="1">
      <alignment horizontal="left" vertical="center" wrapText="1"/>
    </xf>
    <xf numFmtId="0" fontId="40" fillId="0" borderId="56" xfId="0" applyFont="1" applyBorder="1" applyAlignment="1">
      <alignment horizontal="left" vertical="center" wrapText="1"/>
    </xf>
    <xf numFmtId="168" fontId="30" fillId="0" borderId="8" xfId="0" applyNumberFormat="1" applyFont="1" applyBorder="1" applyAlignment="1">
      <alignment horizontal="center" vertical="center" wrapText="1"/>
    </xf>
    <xf numFmtId="0" fontId="43" fillId="0" borderId="65" xfId="0" applyFont="1" applyBorder="1" applyAlignment="1">
      <alignment horizontal="center" vertical="center" wrapText="1"/>
    </xf>
    <xf numFmtId="0" fontId="43" fillId="0" borderId="21" xfId="0" applyFont="1" applyBorder="1" applyAlignment="1">
      <alignment horizontal="center" vertical="center" wrapText="1"/>
    </xf>
    <xf numFmtId="0" fontId="44" fillId="0" borderId="0" xfId="0" applyFont="1" applyAlignment="1">
      <alignment horizontal="center" vertical="center" wrapText="1"/>
    </xf>
    <xf numFmtId="0" fontId="28" fillId="0" borderId="65" xfId="0" applyFont="1" applyBorder="1" applyAlignment="1">
      <alignment horizontal="center" vertical="center" wrapText="1"/>
    </xf>
    <xf numFmtId="0" fontId="42" fillId="0" borderId="21" xfId="0" applyFont="1" applyBorder="1" applyAlignment="1">
      <alignment horizontal="center" vertical="center" wrapText="1"/>
    </xf>
    <xf numFmtId="0" fontId="28" fillId="0" borderId="21" xfId="0" applyFont="1" applyBorder="1" applyAlignment="1">
      <alignment horizontal="center" vertical="center" wrapText="1"/>
    </xf>
    <xf numFmtId="0" fontId="45" fillId="0" borderId="23" xfId="0" applyFont="1" applyBorder="1" applyAlignment="1">
      <alignment horizontal="center" vertical="center" wrapText="1"/>
    </xf>
    <xf numFmtId="165" fontId="45" fillId="0" borderId="29" xfId="0" applyNumberFormat="1" applyFont="1" applyBorder="1" applyAlignment="1">
      <alignment horizontal="left" vertical="center" wrapText="1" indent="5"/>
    </xf>
    <xf numFmtId="0" fontId="45" fillId="0" borderId="1" xfId="0" applyFont="1" applyBorder="1" applyAlignment="1">
      <alignment horizontal="center" vertical="center" wrapText="1"/>
    </xf>
    <xf numFmtId="165" fontId="45" fillId="0" borderId="1" xfId="0" applyNumberFormat="1" applyFont="1" applyBorder="1" applyAlignment="1">
      <alignment horizontal="left" vertical="center" wrapText="1" indent="5"/>
    </xf>
    <xf numFmtId="0" fontId="33" fillId="0" borderId="1" xfId="0" applyFont="1" applyBorder="1" applyAlignment="1">
      <alignment horizontal="center" vertical="center" wrapText="1"/>
    </xf>
    <xf numFmtId="2" fontId="45" fillId="0" borderId="1" xfId="0" applyNumberFormat="1" applyFont="1" applyBorder="1" applyAlignment="1">
      <alignment horizontal="center" vertical="center" wrapText="1"/>
    </xf>
    <xf numFmtId="0" fontId="45" fillId="0" borderId="0" xfId="0" applyFont="1" applyBorder="1" applyAlignment="1">
      <alignment horizontal="center" vertical="center" wrapText="1"/>
    </xf>
    <xf numFmtId="0" fontId="42" fillId="0" borderId="65" xfId="0" applyFont="1" applyBorder="1" applyAlignment="1">
      <alignment horizontal="center" vertical="center" wrapText="1"/>
    </xf>
    <xf numFmtId="0" fontId="46" fillId="0" borderId="19" xfId="0" applyFont="1" applyBorder="1" applyAlignment="1">
      <alignment horizontal="center" vertical="center" wrapText="1"/>
    </xf>
    <xf numFmtId="2" fontId="0" fillId="0" borderId="29" xfId="0" applyNumberFormat="1" applyBorder="1" applyAlignment="1">
      <alignment horizontal="center" vertical="center" wrapText="1"/>
    </xf>
    <xf numFmtId="1" fontId="0" fillId="0" borderId="29" xfId="0" applyNumberFormat="1" applyBorder="1" applyAlignment="1">
      <alignment horizontal="center" vertical="center" wrapText="1"/>
    </xf>
    <xf numFmtId="2" fontId="0" fillId="0" borderId="1" xfId="0" applyNumberFormat="1" applyBorder="1" applyAlignment="1">
      <alignment horizontal="center" vertical="center" wrapText="1"/>
    </xf>
    <xf numFmtId="0" fontId="42" fillId="0" borderId="0" xfId="0" applyFont="1" applyBorder="1" applyAlignment="1">
      <alignment horizontal="center" vertical="center" wrapText="1"/>
    </xf>
    <xf numFmtId="0" fontId="0" fillId="0" borderId="0" xfId="0" applyBorder="1"/>
    <xf numFmtId="0" fontId="30" fillId="0" borderId="0" xfId="0" applyFont="1" applyBorder="1" applyAlignment="1">
      <alignment horizontal="center" vertical="center" wrapText="1"/>
    </xf>
    <xf numFmtId="0" fontId="47" fillId="0" borderId="0" xfId="0" applyFont="1" applyBorder="1" applyAlignment="1">
      <alignment horizontal="left" vertical="center" wrapText="1"/>
    </xf>
    <xf numFmtId="0" fontId="36" fillId="0" borderId="0" xfId="0" applyFont="1" applyBorder="1" applyAlignment="1">
      <alignment vertical="center" wrapText="1"/>
    </xf>
    <xf numFmtId="2" fontId="0" fillId="0" borderId="0" xfId="0" applyNumberFormat="1" applyBorder="1" applyAlignment="1">
      <alignment horizontal="center" vertical="center" wrapText="1"/>
    </xf>
    <xf numFmtId="0" fontId="0" fillId="0" borderId="0" xfId="0" applyBorder="1" applyAlignment="1">
      <alignment vertical="center" wrapText="1"/>
    </xf>
    <xf numFmtId="170" fontId="0" fillId="0" borderId="0" xfId="0" applyNumberFormat="1" applyBorder="1" applyAlignment="1">
      <alignment horizontal="center" vertical="center" wrapText="1"/>
    </xf>
    <xf numFmtId="0" fontId="36" fillId="0" borderId="0" xfId="0" applyFont="1" applyBorder="1" applyAlignment="1">
      <alignment horizontal="left" vertical="center" wrapText="1"/>
    </xf>
    <xf numFmtId="0" fontId="48" fillId="0" borderId="0" xfId="0" applyFont="1" applyBorder="1" applyAlignment="1">
      <alignment horizontal="left" vertical="center" wrapText="1"/>
    </xf>
    <xf numFmtId="0" fontId="52" fillId="0" borderId="65" xfId="0" applyFont="1" applyBorder="1" applyAlignment="1">
      <alignment horizontal="center" vertical="center" wrapText="1"/>
    </xf>
    <xf numFmtId="0" fontId="30" fillId="0" borderId="55" xfId="0" applyFont="1" applyBorder="1" applyAlignment="1">
      <alignment horizontal="center" vertical="center" wrapText="1"/>
    </xf>
    <xf numFmtId="0" fontId="30" fillId="0" borderId="65" xfId="0" applyFont="1" applyBorder="1" applyAlignment="1">
      <alignment horizontal="center" vertical="center" wrapText="1"/>
    </xf>
    <xf numFmtId="168" fontId="40" fillId="0" borderId="0" xfId="0" applyNumberFormat="1" applyFont="1" applyAlignment="1">
      <alignment horizontal="center" vertical="center" wrapText="1"/>
    </xf>
    <xf numFmtId="0" fontId="53" fillId="0" borderId="0" xfId="0" applyFont="1" applyAlignment="1">
      <alignment vertical="center" wrapText="1"/>
    </xf>
    <xf numFmtId="0" fontId="0" fillId="0" borderId="0" xfId="0" applyAlignment="1">
      <alignment vertical="center" wrapText="1"/>
    </xf>
    <xf numFmtId="2" fontId="30" fillId="0" borderId="0" xfId="0" applyNumberFormat="1" applyFont="1" applyBorder="1" applyAlignment="1">
      <alignment horizontal="left" vertical="center" wrapText="1"/>
    </xf>
    <xf numFmtId="2" fontId="33" fillId="0" borderId="0" xfId="0" applyNumberFormat="1" applyFont="1" applyBorder="1" applyAlignment="1">
      <alignment horizontal="left" vertical="center" wrapText="1"/>
    </xf>
    <xf numFmtId="2" fontId="0" fillId="0" borderId="0" xfId="0" applyNumberFormat="1" applyBorder="1" applyAlignment="1">
      <alignment horizontal="left" vertical="center" wrapText="1"/>
    </xf>
    <xf numFmtId="2" fontId="1" fillId="2" borderId="0" xfId="0" applyNumberFormat="1" applyFont="1" applyFill="1" applyProtection="1"/>
    <xf numFmtId="2" fontId="8" fillId="2" borderId="0" xfId="2" applyNumberFormat="1" applyFont="1" applyFill="1" applyBorder="1" applyAlignment="1" applyProtection="1">
      <alignment horizontal="center" vertical="center"/>
    </xf>
    <xf numFmtId="2" fontId="1" fillId="2" borderId="0" xfId="0" applyNumberFormat="1" applyFont="1" applyFill="1" applyBorder="1" applyAlignment="1" applyProtection="1">
      <alignment horizontal="center" vertical="center"/>
      <protection locked="0"/>
    </xf>
    <xf numFmtId="168" fontId="1" fillId="2" borderId="0" xfId="0" applyNumberFormat="1" applyFont="1" applyFill="1" applyBorder="1" applyAlignment="1" applyProtection="1">
      <alignment horizontal="center" vertical="center"/>
      <protection locked="0"/>
    </xf>
    <xf numFmtId="2" fontId="27" fillId="2" borderId="0" xfId="0" applyNumberFormat="1" applyFont="1" applyFill="1" applyBorder="1" applyAlignment="1" applyProtection="1">
      <alignment horizontal="center" vertical="center" wrapText="1"/>
      <protection locked="0"/>
    </xf>
    <xf numFmtId="2" fontId="1" fillId="2" borderId="0" xfId="0" applyNumberFormat="1" applyFont="1" applyFill="1" applyBorder="1" applyAlignment="1" applyProtection="1">
      <alignment vertical="center"/>
    </xf>
    <xf numFmtId="2" fontId="19" fillId="2" borderId="0" xfId="0" applyNumberFormat="1" applyFont="1" applyFill="1" applyBorder="1" applyAlignment="1" applyProtection="1">
      <alignment vertical="center"/>
    </xf>
    <xf numFmtId="164" fontId="1" fillId="2" borderId="0" xfId="0" applyNumberFormat="1" applyFont="1" applyFill="1" applyBorder="1" applyAlignment="1" applyProtection="1">
      <alignment horizontal="center" vertical="center"/>
    </xf>
    <xf numFmtId="2" fontId="8" fillId="6" borderId="1" xfId="2" applyNumberFormat="1" applyFont="1" applyFill="1" applyBorder="1" applyAlignment="1" applyProtection="1">
      <alignment horizontal="center" vertical="center"/>
    </xf>
    <xf numFmtId="2" fontId="1" fillId="7" borderId="1" xfId="0" applyNumberFormat="1" applyFont="1" applyFill="1" applyBorder="1" applyAlignment="1" applyProtection="1">
      <alignment horizontal="center" vertical="center"/>
      <protection locked="0"/>
    </xf>
    <xf numFmtId="168" fontId="1" fillId="4" borderId="1" xfId="0" applyNumberFormat="1" applyFont="1" applyFill="1" applyBorder="1" applyAlignment="1" applyProtection="1">
      <alignment horizontal="center" vertical="center"/>
      <protection locked="0"/>
    </xf>
    <xf numFmtId="2" fontId="27" fillId="4" borderId="1" xfId="0" applyNumberFormat="1" applyFont="1" applyFill="1" applyBorder="1" applyAlignment="1" applyProtection="1">
      <alignment horizontal="center" vertical="center" wrapText="1"/>
      <protection locked="0"/>
    </xf>
    <xf numFmtId="164" fontId="1" fillId="13" borderId="1" xfId="0" applyNumberFormat="1" applyFont="1" applyFill="1" applyBorder="1" applyAlignment="1" applyProtection="1">
      <alignment horizontal="center" vertical="center" wrapText="1"/>
    </xf>
    <xf numFmtId="2" fontId="8" fillId="6" borderId="1" xfId="2" applyNumberFormat="1" applyFont="1" applyFill="1" applyBorder="1" applyAlignment="1" applyProtection="1">
      <alignment horizontal="center" vertical="center" wrapText="1"/>
    </xf>
    <xf numFmtId="49" fontId="19" fillId="4" borderId="1" xfId="0" applyNumberFormat="1" applyFont="1" applyFill="1" applyBorder="1" applyAlignment="1" applyProtection="1">
      <alignment horizontal="center" vertical="center"/>
    </xf>
    <xf numFmtId="164" fontId="29" fillId="0" borderId="0" xfId="0" applyNumberFormat="1" applyFont="1" applyBorder="1" applyAlignment="1">
      <alignment horizontal="center" vertical="center" wrapText="1"/>
    </xf>
    <xf numFmtId="2" fontId="30" fillId="0" borderId="56" xfId="0" applyNumberFormat="1" applyFont="1" applyBorder="1" applyAlignment="1">
      <alignment horizontal="center" vertical="center" wrapText="1"/>
    </xf>
    <xf numFmtId="2" fontId="30" fillId="0" borderId="8" xfId="0" applyNumberFormat="1" applyFont="1" applyBorder="1" applyAlignment="1">
      <alignment horizontal="center" vertical="center" wrapText="1"/>
    </xf>
    <xf numFmtId="2" fontId="30" fillId="0" borderId="21" xfId="0" applyNumberFormat="1" applyFont="1" applyBorder="1" applyAlignment="1">
      <alignment horizontal="center" vertical="center" wrapText="1"/>
    </xf>
    <xf numFmtId="1" fontId="43" fillId="0" borderId="21" xfId="0" applyNumberFormat="1" applyFont="1" applyBorder="1" applyAlignment="1">
      <alignment horizontal="center" vertical="center" wrapText="1"/>
    </xf>
    <xf numFmtId="1" fontId="45" fillId="0" borderId="29" xfId="0" applyNumberFormat="1" applyFont="1" applyBorder="1" applyAlignment="1">
      <alignment horizontal="center" vertical="center" wrapText="1"/>
    </xf>
    <xf numFmtId="1" fontId="45" fillId="0" borderId="1" xfId="0" applyNumberFormat="1" applyFont="1" applyBorder="1" applyAlignment="1">
      <alignment horizontal="center" vertical="center" wrapText="1"/>
    </xf>
    <xf numFmtId="2" fontId="43" fillId="0" borderId="65" xfId="0" applyNumberFormat="1" applyFont="1" applyBorder="1" applyAlignment="1">
      <alignment horizontal="center" vertical="center" wrapText="1"/>
    </xf>
    <xf numFmtId="169" fontId="45" fillId="0" borderId="29" xfId="0" applyNumberFormat="1" applyFont="1" applyBorder="1" applyAlignment="1">
      <alignment horizontal="center" vertical="center" wrapText="1"/>
    </xf>
    <xf numFmtId="169" fontId="45" fillId="0" borderId="1" xfId="0" applyNumberFormat="1" applyFont="1" applyBorder="1" applyAlignment="1">
      <alignment horizontal="center" vertical="center" wrapText="1"/>
    </xf>
    <xf numFmtId="11" fontId="30" fillId="0" borderId="0" xfId="0" applyNumberFormat="1" applyFont="1" applyBorder="1" applyAlignment="1">
      <alignment horizontal="center" vertical="center" wrapText="1"/>
    </xf>
    <xf numFmtId="1" fontId="0" fillId="0" borderId="1" xfId="0" applyNumberFormat="1" applyBorder="1" applyAlignment="1">
      <alignment horizontal="center" vertical="center" wrapText="1"/>
    </xf>
    <xf numFmtId="1" fontId="1" fillId="12" borderId="1" xfId="0" applyNumberFormat="1" applyFont="1" applyFill="1" applyBorder="1" applyAlignment="1" applyProtection="1">
      <alignment horizontal="center" vertical="center" wrapText="1"/>
    </xf>
    <xf numFmtId="1" fontId="1" fillId="12" borderId="53" xfId="0" applyNumberFormat="1" applyFont="1" applyFill="1" applyBorder="1" applyAlignment="1" applyProtection="1">
      <alignment horizontal="center" vertical="center" wrapText="1"/>
    </xf>
    <xf numFmtId="1" fontId="1" fillId="12" borderId="7" xfId="0" applyNumberFormat="1" applyFont="1" applyFill="1" applyBorder="1" applyAlignment="1" applyProtection="1">
      <alignment horizontal="center" vertical="center" wrapText="1"/>
    </xf>
    <xf numFmtId="164" fontId="1" fillId="10" borderId="1" xfId="0" applyNumberFormat="1" applyFont="1" applyFill="1" applyBorder="1" applyAlignment="1" applyProtection="1">
      <alignment horizontal="center" vertical="center" wrapText="1"/>
    </xf>
    <xf numFmtId="2" fontId="19" fillId="6" borderId="1" xfId="0" quotePrefix="1" applyNumberFormat="1" applyFont="1" applyFill="1" applyBorder="1" applyAlignment="1" applyProtection="1">
      <alignment horizontal="center" vertical="center" wrapText="1"/>
    </xf>
    <xf numFmtId="171" fontId="1" fillId="10" borderId="1" xfId="0" applyNumberFormat="1" applyFont="1" applyFill="1" applyBorder="1" applyAlignment="1" applyProtection="1">
      <alignment horizontal="center" vertical="center"/>
    </xf>
    <xf numFmtId="1" fontId="8" fillId="10" borderId="38" xfId="2" applyNumberFormat="1" applyFont="1" applyFill="1" applyBorder="1" applyAlignment="1" applyProtection="1">
      <alignment horizontal="center" vertical="center"/>
    </xf>
    <xf numFmtId="1" fontId="8" fillId="10" borderId="0" xfId="2" applyNumberFormat="1" applyFont="1" applyFill="1" applyBorder="1" applyAlignment="1" applyProtection="1">
      <alignment horizontal="center" vertical="center"/>
    </xf>
    <xf numFmtId="171" fontId="1" fillId="7" borderId="48" xfId="0" applyNumberFormat="1" applyFont="1" applyFill="1" applyBorder="1" applyAlignment="1" applyProtection="1">
      <alignment horizontal="center" vertical="center"/>
      <protection locked="0"/>
    </xf>
    <xf numFmtId="171" fontId="1" fillId="4" borderId="48" xfId="0" applyNumberFormat="1" applyFont="1" applyFill="1" applyBorder="1" applyAlignment="1" applyProtection="1">
      <alignment horizontal="center" vertical="center"/>
      <protection locked="0"/>
    </xf>
    <xf numFmtId="171" fontId="1" fillId="4" borderId="49" xfId="0" applyNumberFormat="1" applyFont="1" applyFill="1" applyBorder="1" applyAlignment="1" applyProtection="1">
      <alignment horizontal="center" vertical="center" wrapText="1"/>
      <protection locked="0"/>
    </xf>
    <xf numFmtId="1" fontId="3" fillId="6" borderId="54" xfId="0" applyNumberFormat="1" applyFont="1" applyFill="1" applyBorder="1" applyAlignment="1" applyProtection="1">
      <alignment horizontal="center" vertical="center"/>
    </xf>
    <xf numFmtId="171" fontId="1" fillId="7" borderId="3" xfId="0" applyNumberFormat="1" applyFont="1" applyFill="1" applyBorder="1" applyAlignment="1" applyProtection="1">
      <alignment horizontal="center" vertical="center"/>
    </xf>
    <xf numFmtId="171" fontId="1" fillId="7" borderId="10" xfId="0" applyNumberFormat="1" applyFont="1" applyFill="1" applyBorder="1" applyAlignment="1" applyProtection="1">
      <alignment horizontal="center" vertical="center"/>
    </xf>
    <xf numFmtId="171" fontId="1" fillId="0" borderId="0" xfId="0" applyNumberFormat="1" applyFont="1" applyProtection="1"/>
    <xf numFmtId="0" fontId="1" fillId="0" borderId="0" xfId="0" applyFont="1" applyProtection="1"/>
    <xf numFmtId="0" fontId="1" fillId="2" borderId="0" xfId="0" applyFont="1" applyFill="1" applyBorder="1" applyAlignment="1" applyProtection="1"/>
    <xf numFmtId="0" fontId="3" fillId="2" borderId="0" xfId="0" applyFont="1" applyFill="1" applyBorder="1" applyAlignment="1" applyProtection="1">
      <alignment horizontal="center" vertical="center" wrapText="1"/>
    </xf>
    <xf numFmtId="0" fontId="19" fillId="2" borderId="21" xfId="0" applyFont="1" applyFill="1" applyBorder="1" applyAlignment="1">
      <alignment vertical="center" wrapText="1"/>
    </xf>
    <xf numFmtId="2" fontId="1" fillId="0" borderId="0" xfId="0" applyNumberFormat="1" applyFont="1" applyBorder="1" applyProtection="1"/>
    <xf numFmtId="2" fontId="1" fillId="6" borderId="29" xfId="0" applyNumberFormat="1" applyFont="1" applyFill="1" applyBorder="1" applyAlignment="1" applyProtection="1">
      <alignment horizontal="center" vertical="center"/>
    </xf>
    <xf numFmtId="2" fontId="1" fillId="6" borderId="22" xfId="0" applyNumberFormat="1" applyFont="1" applyFill="1" applyBorder="1" applyAlignment="1" applyProtection="1">
      <alignment horizontal="center" vertical="center" wrapText="1"/>
    </xf>
    <xf numFmtId="2" fontId="1" fillId="6" borderId="60" xfId="0" applyNumberFormat="1" applyFont="1" applyFill="1" applyBorder="1" applyAlignment="1" applyProtection="1">
      <alignment horizontal="center" vertical="center" wrapText="1"/>
    </xf>
    <xf numFmtId="169" fontId="1" fillId="7" borderId="10" xfId="0" applyNumberFormat="1" applyFont="1" applyFill="1" applyBorder="1" applyAlignment="1" applyProtection="1">
      <alignment horizontal="center" vertical="center"/>
    </xf>
    <xf numFmtId="169" fontId="1" fillId="7" borderId="18" xfId="0" applyNumberFormat="1" applyFont="1" applyFill="1" applyBorder="1" applyAlignment="1" applyProtection="1">
      <alignment horizontal="center" vertical="center"/>
    </xf>
    <xf numFmtId="169" fontId="1" fillId="7" borderId="12" xfId="0" applyNumberFormat="1" applyFont="1" applyFill="1" applyBorder="1" applyAlignment="1" applyProtection="1">
      <alignment horizontal="center" vertical="center"/>
    </xf>
    <xf numFmtId="169" fontId="1" fillId="7" borderId="17" xfId="0" applyNumberFormat="1" applyFont="1" applyFill="1" applyBorder="1" applyAlignment="1" applyProtection="1">
      <alignment horizontal="center" vertical="center"/>
    </xf>
    <xf numFmtId="169" fontId="1" fillId="7" borderId="23" xfId="0" applyNumberFormat="1" applyFont="1" applyFill="1" applyBorder="1" applyAlignment="1" applyProtection="1">
      <alignment horizontal="center" vertical="center"/>
    </xf>
    <xf numFmtId="169" fontId="1" fillId="7" borderId="66" xfId="0" applyNumberFormat="1" applyFont="1" applyFill="1" applyBorder="1" applyAlignment="1" applyProtection="1">
      <alignment horizontal="center" vertical="center"/>
    </xf>
    <xf numFmtId="2" fontId="1" fillId="6" borderId="65" xfId="0" applyNumberFormat="1" applyFont="1" applyFill="1" applyBorder="1" applyAlignment="1" applyProtection="1">
      <alignment horizontal="center" vertical="center"/>
    </xf>
    <xf numFmtId="1" fontId="1" fillId="6" borderId="65" xfId="0" applyNumberFormat="1" applyFont="1" applyFill="1" applyBorder="1" applyAlignment="1" applyProtection="1">
      <alignment horizontal="center" vertical="center"/>
    </xf>
    <xf numFmtId="2" fontId="1" fillId="6" borderId="4" xfId="0" applyNumberFormat="1" applyFont="1" applyFill="1" applyBorder="1" applyAlignment="1" applyProtection="1">
      <alignment horizontal="center" vertical="center" wrapText="1"/>
    </xf>
    <xf numFmtId="2" fontId="1" fillId="6" borderId="7" xfId="0" applyNumberFormat="1" applyFont="1" applyFill="1" applyBorder="1" applyAlignment="1" applyProtection="1">
      <alignment horizontal="center" vertical="center" wrapText="1"/>
    </xf>
    <xf numFmtId="2" fontId="1" fillId="6" borderId="11" xfId="0" applyNumberFormat="1" applyFont="1" applyFill="1" applyBorder="1" applyAlignment="1" applyProtection="1">
      <alignment horizontal="center" vertical="center" wrapText="1"/>
    </xf>
    <xf numFmtId="2" fontId="1" fillId="6" borderId="1" xfId="0" applyNumberFormat="1" applyFont="1" applyFill="1" applyBorder="1" applyAlignment="1" applyProtection="1">
      <alignment horizontal="left" vertical="center"/>
    </xf>
    <xf numFmtId="2" fontId="1" fillId="6" borderId="9" xfId="0" applyNumberFormat="1" applyFont="1" applyFill="1" applyBorder="1" applyAlignment="1" applyProtection="1">
      <alignment horizontal="left" vertical="center"/>
    </xf>
    <xf numFmtId="164" fontId="1" fillId="12" borderId="9" xfId="0" applyNumberFormat="1" applyFont="1" applyFill="1" applyBorder="1" applyAlignment="1" applyProtection="1">
      <alignment horizontal="center" vertical="center"/>
    </xf>
    <xf numFmtId="166" fontId="1" fillId="6" borderId="11" xfId="0" applyNumberFormat="1" applyFont="1" applyFill="1" applyBorder="1" applyAlignment="1" applyProtection="1">
      <alignment horizontal="center" vertical="center"/>
    </xf>
    <xf numFmtId="164" fontId="1" fillId="10" borderId="12" xfId="0" applyNumberFormat="1" applyFont="1" applyFill="1" applyBorder="1" applyAlignment="1" applyProtection="1">
      <alignment horizontal="center" vertical="center"/>
    </xf>
    <xf numFmtId="165" fontId="1" fillId="10" borderId="12" xfId="0" applyNumberFormat="1" applyFont="1" applyFill="1" applyBorder="1" applyAlignment="1" applyProtection="1">
      <alignment horizontal="center" vertical="center"/>
    </xf>
    <xf numFmtId="164" fontId="1" fillId="12" borderId="17" xfId="0" applyNumberFormat="1" applyFont="1" applyFill="1" applyBorder="1" applyAlignment="1" applyProtection="1">
      <alignment horizontal="center" vertical="center"/>
    </xf>
    <xf numFmtId="2" fontId="5" fillId="6" borderId="5" xfId="0" applyNumberFormat="1" applyFont="1" applyFill="1" applyBorder="1" applyAlignment="1" applyProtection="1">
      <alignment horizontal="center" vertical="center"/>
    </xf>
    <xf numFmtId="167" fontId="8" fillId="10" borderId="12" xfId="0" applyNumberFormat="1" applyFont="1" applyFill="1" applyBorder="1" applyAlignment="1" applyProtection="1">
      <alignment horizontal="center" vertical="center"/>
    </xf>
    <xf numFmtId="2" fontId="1" fillId="6" borderId="36" xfId="0" applyNumberFormat="1" applyFont="1" applyFill="1" applyBorder="1" applyAlignment="1" applyProtection="1">
      <alignment horizontal="center" vertical="center"/>
    </xf>
    <xf numFmtId="2" fontId="1" fillId="6" borderId="23" xfId="0" applyNumberFormat="1" applyFont="1" applyFill="1" applyBorder="1" applyAlignment="1" applyProtection="1">
      <alignment horizontal="center" vertical="center"/>
    </xf>
    <xf numFmtId="167" fontId="5" fillId="10" borderId="29" xfId="0" applyNumberFormat="1" applyFont="1" applyFill="1" applyBorder="1" applyAlignment="1" applyProtection="1">
      <alignment horizontal="center" vertical="center"/>
    </xf>
    <xf numFmtId="2" fontId="5" fillId="10" borderId="29" xfId="0" applyNumberFormat="1" applyFont="1" applyFill="1" applyBorder="1" applyAlignment="1" applyProtection="1">
      <alignment horizontal="center"/>
    </xf>
    <xf numFmtId="1" fontId="5" fillId="10" borderId="29" xfId="0" applyNumberFormat="1" applyFont="1" applyFill="1" applyBorder="1" applyAlignment="1" applyProtection="1">
      <alignment horizontal="center"/>
    </xf>
    <xf numFmtId="167" fontId="8" fillId="10" borderId="53" xfId="0" applyNumberFormat="1" applyFont="1" applyFill="1" applyBorder="1" applyAlignment="1" applyProtection="1">
      <alignment horizontal="center" vertical="center"/>
    </xf>
    <xf numFmtId="2" fontId="1" fillId="6" borderId="28" xfId="0" applyNumberFormat="1" applyFont="1" applyFill="1" applyBorder="1" applyProtection="1"/>
    <xf numFmtId="0" fontId="5" fillId="6" borderId="52" xfId="0" applyFont="1" applyFill="1" applyBorder="1"/>
    <xf numFmtId="1" fontId="1" fillId="10" borderId="5" xfId="0" applyNumberFormat="1" applyFont="1" applyFill="1" applyBorder="1" applyAlignment="1" applyProtection="1">
      <alignment horizontal="center" vertical="center"/>
    </xf>
    <xf numFmtId="1" fontId="1" fillId="10" borderId="6" xfId="0" applyNumberFormat="1" applyFont="1" applyFill="1" applyBorder="1" applyAlignment="1" applyProtection="1">
      <alignment horizontal="center" vertical="center"/>
    </xf>
    <xf numFmtId="1" fontId="1" fillId="10" borderId="9" xfId="0" applyNumberFormat="1" applyFont="1" applyFill="1" applyBorder="1" applyAlignment="1" applyProtection="1">
      <alignment horizontal="center" vertical="center"/>
    </xf>
    <xf numFmtId="2" fontId="3" fillId="6" borderId="67" xfId="0" applyNumberFormat="1" applyFont="1" applyFill="1" applyBorder="1" applyAlignment="1" applyProtection="1">
      <alignment vertical="center" wrapText="1"/>
    </xf>
    <xf numFmtId="2" fontId="3" fillId="6" borderId="68" xfId="0" applyNumberFormat="1" applyFont="1" applyFill="1" applyBorder="1" applyAlignment="1" applyProtection="1">
      <alignment vertical="center" wrapText="1"/>
    </xf>
    <xf numFmtId="2" fontId="1" fillId="6" borderId="68" xfId="0" applyNumberFormat="1" applyFont="1" applyFill="1" applyBorder="1" applyProtection="1"/>
    <xf numFmtId="2" fontId="1" fillId="6" borderId="18" xfId="0" applyNumberFormat="1" applyFont="1" applyFill="1" applyBorder="1" applyAlignment="1" applyProtection="1">
      <alignment horizontal="center" vertical="center"/>
    </xf>
    <xf numFmtId="165" fontId="3" fillId="10" borderId="12" xfId="0" applyNumberFormat="1" applyFont="1" applyFill="1" applyBorder="1" applyAlignment="1" applyProtection="1">
      <alignment horizontal="center" vertical="center"/>
    </xf>
    <xf numFmtId="165" fontId="3" fillId="10" borderId="17" xfId="0" applyNumberFormat="1" applyFont="1" applyFill="1" applyBorder="1" applyAlignment="1" applyProtection="1">
      <alignment horizontal="center" vertical="center"/>
    </xf>
    <xf numFmtId="2" fontId="1" fillId="6" borderId="28" xfId="0" applyNumberFormat="1" applyFont="1" applyFill="1" applyBorder="1" applyAlignment="1" applyProtection="1">
      <alignment horizontal="center" vertical="center"/>
    </xf>
    <xf numFmtId="2" fontId="1" fillId="6" borderId="61" xfId="0" applyNumberFormat="1" applyFont="1" applyFill="1" applyBorder="1" applyAlignment="1" applyProtection="1">
      <alignment horizontal="center" vertical="center"/>
    </xf>
    <xf numFmtId="2" fontId="1" fillId="6" borderId="68" xfId="0" applyNumberFormat="1" applyFont="1" applyFill="1" applyBorder="1" applyAlignment="1" applyProtection="1">
      <alignment horizontal="center" vertical="center"/>
    </xf>
    <xf numFmtId="2" fontId="1" fillId="6" borderId="30" xfId="0" applyNumberFormat="1" applyFont="1" applyFill="1" applyBorder="1" applyProtection="1"/>
    <xf numFmtId="2" fontId="1" fillId="6" borderId="44" xfId="0" applyNumberFormat="1" applyFont="1" applyFill="1" applyBorder="1" applyAlignment="1" applyProtection="1">
      <alignment horizontal="center" vertical="center"/>
    </xf>
    <xf numFmtId="165" fontId="8" fillId="10" borderId="44" xfId="0" applyNumberFormat="1" applyFont="1" applyFill="1" applyBorder="1" applyAlignment="1" applyProtection="1">
      <alignment horizontal="center" vertical="center"/>
    </xf>
    <xf numFmtId="165" fontId="8" fillId="10" borderId="8" xfId="0" applyNumberFormat="1" applyFont="1" applyFill="1" applyBorder="1" applyAlignment="1" applyProtection="1">
      <alignment horizontal="center" vertical="center"/>
    </xf>
    <xf numFmtId="167" fontId="8" fillId="10" borderId="17" xfId="0" applyNumberFormat="1" applyFont="1" applyFill="1" applyBorder="1" applyAlignment="1" applyProtection="1">
      <alignment horizontal="center" vertical="center"/>
    </xf>
    <xf numFmtId="10" fontId="8" fillId="10" borderId="21" xfId="1" applyNumberFormat="1" applyFont="1" applyFill="1" applyBorder="1" applyAlignment="1" applyProtection="1">
      <alignment horizontal="center" vertical="center"/>
    </xf>
    <xf numFmtId="2" fontId="20" fillId="3" borderId="25" xfId="0" applyNumberFormat="1" applyFont="1" applyFill="1" applyBorder="1" applyAlignment="1" applyProtection="1">
      <alignment horizontal="center" vertical="top"/>
    </xf>
    <xf numFmtId="11" fontId="1" fillId="10" borderId="29" xfId="0" applyNumberFormat="1" applyFont="1" applyFill="1" applyBorder="1" applyAlignment="1" applyProtection="1">
      <alignment horizontal="center" vertical="center" wrapText="1"/>
    </xf>
    <xf numFmtId="2" fontId="1" fillId="10" borderId="22" xfId="1" applyNumberFormat="1" applyFont="1" applyFill="1" applyBorder="1" applyAlignment="1" applyProtection="1">
      <alignment vertical="center" wrapText="1"/>
    </xf>
    <xf numFmtId="2" fontId="12" fillId="6" borderId="65" xfId="0" applyNumberFormat="1" applyFont="1" applyFill="1" applyBorder="1" applyAlignment="1" applyProtection="1">
      <alignment horizontal="center" vertical="center"/>
    </xf>
    <xf numFmtId="2" fontId="12" fillId="6" borderId="65" xfId="0" applyNumberFormat="1" applyFont="1" applyFill="1" applyBorder="1" applyAlignment="1" applyProtection="1">
      <alignment horizontal="centerContinuous" vertical="center" wrapText="1"/>
    </xf>
    <xf numFmtId="2" fontId="1" fillId="6" borderId="65" xfId="0" applyNumberFormat="1" applyFont="1" applyFill="1" applyBorder="1" applyProtection="1"/>
    <xf numFmtId="2" fontId="1" fillId="6" borderId="65" xfId="0" applyNumberFormat="1" applyFont="1" applyFill="1" applyBorder="1" applyAlignment="1" applyProtection="1">
      <alignment horizontal="centerContinuous"/>
    </xf>
    <xf numFmtId="2" fontId="55" fillId="11" borderId="2" xfId="0" applyNumberFormat="1" applyFont="1" applyFill="1" applyBorder="1" applyAlignment="1" applyProtection="1">
      <alignment horizontal="center" vertical="center"/>
    </xf>
    <xf numFmtId="2" fontId="9" fillId="3" borderId="3" xfId="0" applyNumberFormat="1" applyFont="1" applyFill="1" applyBorder="1" applyAlignment="1" applyProtection="1">
      <alignment horizontal="center" vertical="center"/>
    </xf>
    <xf numFmtId="2" fontId="20" fillId="3" borderId="25" xfId="0" applyNumberFormat="1" applyFont="1" applyFill="1" applyBorder="1" applyAlignment="1" applyProtection="1">
      <alignment horizontal="left" vertical="center"/>
    </xf>
    <xf numFmtId="11" fontId="1" fillId="10" borderId="35" xfId="0" applyNumberFormat="1" applyFont="1" applyFill="1" applyBorder="1" applyAlignment="1" applyProtection="1">
      <alignment horizontal="left" vertical="center" wrapText="1" indent="1"/>
    </xf>
    <xf numFmtId="2" fontId="3" fillId="10" borderId="66" xfId="0" applyNumberFormat="1" applyFont="1" applyFill="1" applyBorder="1" applyAlignment="1" applyProtection="1">
      <alignment vertical="center" wrapText="1"/>
    </xf>
    <xf numFmtId="11" fontId="1" fillId="10" borderId="7" xfId="0" applyNumberFormat="1" applyFont="1" applyFill="1" applyBorder="1" applyAlignment="1" applyProtection="1">
      <alignment horizontal="center" vertical="center" wrapText="1"/>
    </xf>
    <xf numFmtId="2" fontId="1" fillId="10" borderId="10" xfId="0" applyNumberFormat="1" applyFont="1" applyFill="1" applyBorder="1" applyAlignment="1" applyProtection="1">
      <alignment vertical="center" wrapText="1"/>
    </xf>
    <xf numFmtId="2" fontId="2" fillId="10" borderId="10" xfId="0" applyNumberFormat="1" applyFont="1" applyFill="1" applyBorder="1" applyAlignment="1" applyProtection="1">
      <alignment vertical="center" wrapText="1"/>
    </xf>
    <xf numFmtId="11" fontId="1" fillId="10" borderId="11" xfId="0" applyNumberFormat="1" applyFont="1" applyFill="1" applyBorder="1" applyAlignment="1" applyProtection="1">
      <alignment horizontal="center" vertical="center" wrapText="1"/>
    </xf>
    <xf numFmtId="11" fontId="1" fillId="10" borderId="12" xfId="0" applyNumberFormat="1" applyFont="1" applyFill="1" applyBorder="1" applyAlignment="1" applyProtection="1">
      <alignment horizontal="center" vertical="center" wrapText="1"/>
    </xf>
    <xf numFmtId="2" fontId="1" fillId="10" borderId="13" xfId="0" applyNumberFormat="1" applyFont="1" applyFill="1" applyBorder="1" applyAlignment="1" applyProtection="1">
      <alignment vertical="center" wrapText="1"/>
    </xf>
    <xf numFmtId="2" fontId="1" fillId="10" borderId="62" xfId="0" applyNumberFormat="1" applyFont="1" applyFill="1" applyBorder="1" applyAlignment="1" applyProtection="1">
      <alignment vertical="center" wrapText="1"/>
    </xf>
    <xf numFmtId="2" fontId="1" fillId="3" borderId="20" xfId="0" applyNumberFormat="1" applyFont="1" applyFill="1" applyBorder="1" applyProtection="1"/>
    <xf numFmtId="2" fontId="8" fillId="12" borderId="15" xfId="0" applyNumberFormat="1" applyFont="1" applyFill="1" applyBorder="1" applyAlignment="1" applyProtection="1">
      <alignment horizontal="center" vertical="center" wrapText="1"/>
    </xf>
    <xf numFmtId="2" fontId="8" fillId="12" borderId="16" xfId="0" applyNumberFormat="1" applyFont="1" applyFill="1" applyBorder="1" applyAlignment="1" applyProtection="1">
      <alignment horizontal="center" vertical="center" wrapText="1"/>
    </xf>
    <xf numFmtId="2" fontId="12" fillId="6" borderId="4" xfId="0" applyNumberFormat="1" applyFont="1" applyFill="1" applyBorder="1" applyAlignment="1" applyProtection="1">
      <alignment horizontal="center" vertical="center" wrapText="1"/>
    </xf>
    <xf numFmtId="0" fontId="1" fillId="10" borderId="5" xfId="0" applyNumberFormat="1" applyFont="1" applyFill="1" applyBorder="1" applyProtection="1"/>
    <xf numFmtId="2" fontId="26" fillId="6" borderId="5"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xf>
    <xf numFmtId="2" fontId="12" fillId="6" borderId="11" xfId="0" applyNumberFormat="1" applyFont="1" applyFill="1" applyBorder="1" applyAlignment="1" applyProtection="1">
      <alignment horizontal="center" vertical="center" wrapText="1"/>
    </xf>
    <xf numFmtId="0" fontId="1" fillId="10" borderId="48" xfId="0" applyNumberFormat="1" applyFont="1" applyFill="1" applyBorder="1" applyProtection="1"/>
    <xf numFmtId="2" fontId="12" fillId="6" borderId="12" xfId="0" applyNumberFormat="1" applyFont="1" applyFill="1" applyBorder="1" applyAlignment="1" applyProtection="1">
      <alignment horizontal="center" vertical="center" wrapText="1"/>
    </xf>
    <xf numFmtId="2" fontId="1" fillId="0" borderId="17" xfId="0" applyNumberFormat="1" applyFont="1" applyFill="1" applyBorder="1" applyAlignment="1" applyProtection="1">
      <alignment horizontal="center" vertical="center"/>
    </xf>
    <xf numFmtId="2" fontId="1" fillId="10" borderId="4" xfId="0" applyNumberFormat="1" applyFont="1" applyFill="1" applyBorder="1" applyAlignment="1" applyProtection="1">
      <alignment horizontal="center" vertical="center"/>
    </xf>
    <xf numFmtId="2" fontId="1" fillId="10" borderId="6" xfId="0" applyNumberFormat="1" applyFont="1" applyFill="1" applyBorder="1" applyAlignment="1" applyProtection="1">
      <alignment horizontal="center" vertical="center"/>
    </xf>
    <xf numFmtId="2" fontId="1" fillId="10" borderId="7" xfId="0" applyNumberFormat="1" applyFont="1" applyFill="1" applyBorder="1" applyAlignment="1" applyProtection="1">
      <alignment horizontal="center" vertical="center"/>
    </xf>
    <xf numFmtId="2" fontId="1" fillId="10" borderId="9" xfId="0" applyNumberFormat="1" applyFont="1" applyFill="1" applyBorder="1" applyAlignment="1" applyProtection="1">
      <alignment horizontal="center" vertical="center"/>
    </xf>
    <xf numFmtId="2" fontId="1" fillId="10" borderId="11" xfId="0" applyNumberFormat="1" applyFont="1" applyFill="1" applyBorder="1" applyAlignment="1" applyProtection="1">
      <alignment horizontal="center" vertical="center"/>
    </xf>
    <xf numFmtId="2" fontId="1" fillId="10" borderId="17" xfId="0" applyNumberFormat="1" applyFont="1" applyFill="1" applyBorder="1" applyAlignment="1" applyProtection="1">
      <alignment horizontal="center" vertical="center"/>
    </xf>
    <xf numFmtId="2" fontId="3" fillId="13" borderId="48" xfId="0" applyNumberFormat="1" applyFont="1" applyFill="1" applyBorder="1" applyAlignment="1" applyProtection="1">
      <alignment horizontal="center" vertical="center" wrapText="1"/>
    </xf>
    <xf numFmtId="11" fontId="1" fillId="2" borderId="48" xfId="0" applyNumberFormat="1" applyFont="1" applyFill="1" applyBorder="1" applyAlignment="1" applyProtection="1">
      <alignment horizontal="centerContinuous" vertical="center" wrapText="1"/>
    </xf>
    <xf numFmtId="2" fontId="1" fillId="2" borderId="48" xfId="0" applyNumberFormat="1" applyFont="1" applyFill="1" applyBorder="1" applyAlignment="1" applyProtection="1">
      <alignment horizontal="centerContinuous"/>
    </xf>
    <xf numFmtId="2" fontId="3" fillId="13" borderId="8" xfId="0" applyNumberFormat="1" applyFont="1" applyFill="1" applyBorder="1" applyAlignment="1" applyProtection="1">
      <alignment horizontal="centerContinuous" vertical="center"/>
    </xf>
    <xf numFmtId="2" fontId="3" fillId="13" borderId="15" xfId="0" applyNumberFormat="1" applyFont="1" applyFill="1" applyBorder="1" applyAlignment="1" applyProtection="1">
      <alignment horizontal="center" vertical="center"/>
    </xf>
    <xf numFmtId="2" fontId="1" fillId="2" borderId="15" xfId="0" applyNumberFormat="1" applyFont="1" applyFill="1" applyBorder="1" applyAlignment="1" applyProtection="1">
      <alignment horizontal="center" vertical="center"/>
    </xf>
    <xf numFmtId="167" fontId="1" fillId="2" borderId="15" xfId="0" applyNumberFormat="1" applyFont="1" applyFill="1" applyBorder="1" applyAlignment="1" applyProtection="1">
      <alignment horizontal="center" vertical="center"/>
    </xf>
    <xf numFmtId="2" fontId="3" fillId="13" borderId="21" xfId="0" applyNumberFormat="1" applyFont="1" applyFill="1" applyBorder="1" applyAlignment="1" applyProtection="1">
      <alignment horizontal="center" vertical="center"/>
    </xf>
    <xf numFmtId="2" fontId="20" fillId="3" borderId="27" xfId="0" applyNumberFormat="1" applyFont="1" applyFill="1" applyBorder="1" applyAlignment="1" applyProtection="1">
      <alignment horizontal="right" vertical="center"/>
    </xf>
    <xf numFmtId="2" fontId="20" fillId="3" borderId="28" xfId="0" applyNumberFormat="1" applyFont="1" applyFill="1" applyBorder="1" applyAlignment="1" applyProtection="1">
      <alignment horizontal="right" vertical="center"/>
    </xf>
    <xf numFmtId="2" fontId="20" fillId="3" borderId="69" xfId="0" applyNumberFormat="1" applyFont="1" applyFill="1" applyBorder="1" applyAlignment="1" applyProtection="1">
      <alignment horizontal="right" vertical="center"/>
    </xf>
    <xf numFmtId="167" fontId="1" fillId="10" borderId="11" xfId="0" applyNumberFormat="1" applyFont="1" applyFill="1" applyBorder="1" applyAlignment="1" applyProtection="1">
      <alignment horizontal="center" vertical="center"/>
    </xf>
    <xf numFmtId="2" fontId="1" fillId="0" borderId="12" xfId="0" applyNumberFormat="1" applyFont="1" applyFill="1" applyBorder="1" applyAlignment="1" applyProtection="1">
      <alignment horizontal="center" vertical="center"/>
    </xf>
    <xf numFmtId="167" fontId="1" fillId="10" borderId="17" xfId="0" applyNumberFormat="1" applyFont="1" applyFill="1" applyBorder="1" applyAlignment="1" applyProtection="1">
      <alignment horizontal="center" vertical="center"/>
    </xf>
    <xf numFmtId="2" fontId="20" fillId="3" borderId="19" xfId="0" applyNumberFormat="1" applyFont="1" applyFill="1" applyBorder="1" applyAlignment="1" applyProtection="1">
      <alignment horizontal="center" vertical="center"/>
    </xf>
    <xf numFmtId="1" fontId="1" fillId="10" borderId="21" xfId="0" applyNumberFormat="1" applyFont="1" applyFill="1" applyBorder="1" applyAlignment="1" applyProtection="1">
      <alignment horizontal="center" vertical="center"/>
    </xf>
    <xf numFmtId="2" fontId="20" fillId="3" borderId="19" xfId="0" applyNumberFormat="1" applyFont="1" applyFill="1" applyBorder="1" applyAlignment="1" applyProtection="1">
      <alignment vertical="center"/>
    </xf>
    <xf numFmtId="1" fontId="11" fillId="10" borderId="21" xfId="0" applyNumberFormat="1" applyFont="1" applyFill="1" applyBorder="1" applyAlignment="1" applyProtection="1">
      <alignment horizontal="center" vertical="center"/>
    </xf>
    <xf numFmtId="2" fontId="1" fillId="10" borderId="21" xfId="0" applyNumberFormat="1" applyFont="1" applyFill="1" applyBorder="1" applyAlignment="1" applyProtection="1">
      <alignment horizontal="center" vertical="center"/>
    </xf>
    <xf numFmtId="2" fontId="1" fillId="4" borderId="46" xfId="0" applyNumberFormat="1" applyFont="1" applyFill="1" applyBorder="1" applyAlignment="1" applyProtection="1">
      <alignment horizontal="center" vertical="center"/>
      <protection locked="0"/>
    </xf>
    <xf numFmtId="2" fontId="1" fillId="4" borderId="21" xfId="0" applyNumberFormat="1" applyFont="1" applyFill="1" applyBorder="1" applyAlignment="1" applyProtection="1">
      <alignment horizontal="center" vertical="center"/>
      <protection locked="0"/>
    </xf>
    <xf numFmtId="2" fontId="3" fillId="6" borderId="2" xfId="0" applyNumberFormat="1" applyFont="1" applyFill="1" applyBorder="1" applyAlignment="1" applyProtection="1">
      <alignment horizontal="center" vertical="center" wrapText="1"/>
    </xf>
    <xf numFmtId="2" fontId="3" fillId="6" borderId="25" xfId="0" applyNumberFormat="1" applyFont="1" applyFill="1" applyBorder="1" applyAlignment="1" applyProtection="1">
      <alignment horizontal="center" vertical="center" wrapText="1"/>
    </xf>
    <xf numFmtId="2" fontId="2" fillId="3" borderId="19" xfId="0" applyNumberFormat="1" applyFont="1" applyFill="1" applyBorder="1" applyAlignment="1" applyProtection="1">
      <alignment horizontal="center" vertical="center"/>
    </xf>
    <xf numFmtId="2" fontId="2" fillId="3" borderId="20" xfId="0" applyNumberFormat="1" applyFont="1" applyFill="1" applyBorder="1" applyAlignment="1" applyProtection="1">
      <alignment horizontal="center" vertical="center"/>
    </xf>
    <xf numFmtId="2" fontId="2" fillId="3" borderId="21" xfId="0" applyNumberFormat="1" applyFont="1" applyFill="1" applyBorder="1" applyAlignment="1" applyProtection="1">
      <alignment horizontal="center" vertical="center"/>
    </xf>
    <xf numFmtId="2" fontId="9" fillId="3" borderId="55" xfId="0" applyNumberFormat="1" applyFont="1" applyFill="1" applyBorder="1" applyAlignment="1" applyProtection="1">
      <alignment horizontal="center" vertical="center" wrapText="1"/>
    </xf>
    <xf numFmtId="2" fontId="9" fillId="3" borderId="56" xfId="0" applyNumberFormat="1" applyFont="1" applyFill="1" applyBorder="1" applyAlignment="1" applyProtection="1">
      <alignment horizontal="center" vertical="center" wrapText="1"/>
    </xf>
    <xf numFmtId="2" fontId="9" fillId="3" borderId="55" xfId="0" applyNumberFormat="1" applyFont="1" applyFill="1" applyBorder="1" applyAlignment="1" applyProtection="1">
      <alignment horizontal="center" vertical="center"/>
    </xf>
    <xf numFmtId="2" fontId="9" fillId="3" borderId="56" xfId="0" applyNumberFormat="1" applyFont="1" applyFill="1" applyBorder="1" applyAlignment="1" applyProtection="1">
      <alignment horizontal="center" vertical="center"/>
    </xf>
    <xf numFmtId="2" fontId="8" fillId="6" borderId="11" xfId="2" applyNumberFormat="1" applyFont="1" applyFill="1" applyBorder="1" applyAlignment="1" applyProtection="1">
      <alignment horizontal="left" wrapText="1"/>
    </xf>
    <xf numFmtId="2" fontId="8" fillId="6" borderId="13" xfId="2" applyNumberFormat="1" applyFont="1" applyFill="1" applyBorder="1" applyAlignment="1" applyProtection="1">
      <alignment horizontal="left" wrapText="1"/>
    </xf>
    <xf numFmtId="2" fontId="9" fillId="8" borderId="4" xfId="0" applyNumberFormat="1" applyFont="1" applyFill="1" applyBorder="1" applyAlignment="1" applyProtection="1">
      <alignment horizontal="center" vertical="center" wrapText="1"/>
    </xf>
    <xf numFmtId="2" fontId="9" fillId="8" borderId="5" xfId="0" applyNumberFormat="1" applyFont="1" applyFill="1" applyBorder="1" applyAlignment="1" applyProtection="1">
      <alignment horizontal="center" vertical="center" wrapText="1"/>
    </xf>
    <xf numFmtId="2" fontId="9" fillId="8" borderId="6" xfId="0" applyNumberFormat="1" applyFont="1" applyFill="1" applyBorder="1" applyAlignment="1" applyProtection="1">
      <alignment horizontal="center" vertical="center" wrapText="1"/>
    </xf>
    <xf numFmtId="2" fontId="9" fillId="8" borderId="11" xfId="0" applyNumberFormat="1" applyFont="1" applyFill="1" applyBorder="1" applyAlignment="1" applyProtection="1">
      <alignment horizontal="center" vertical="center" wrapText="1"/>
    </xf>
    <xf numFmtId="2" fontId="9" fillId="8" borderId="12" xfId="0" applyNumberFormat="1" applyFont="1" applyFill="1" applyBorder="1" applyAlignment="1" applyProtection="1">
      <alignment horizontal="center" vertical="center" wrapText="1"/>
    </xf>
    <xf numFmtId="2" fontId="9" fillId="8" borderId="17" xfId="0" applyNumberFormat="1" applyFont="1" applyFill="1" applyBorder="1" applyAlignment="1" applyProtection="1">
      <alignment horizontal="center" vertical="center" wrapText="1"/>
    </xf>
    <xf numFmtId="2" fontId="8" fillId="6" borderId="67" xfId="0" applyNumberFormat="1" applyFont="1" applyFill="1" applyBorder="1" applyAlignment="1" applyProtection="1">
      <alignment horizontal="center" vertical="center"/>
    </xf>
    <xf numFmtId="2" fontId="8" fillId="6" borderId="68" xfId="0" applyNumberFormat="1" applyFont="1" applyFill="1" applyBorder="1" applyAlignment="1" applyProtection="1">
      <alignment horizontal="center" vertical="center"/>
    </xf>
    <xf numFmtId="2" fontId="8" fillId="6" borderId="62" xfId="0" applyNumberFormat="1" applyFont="1" applyFill="1" applyBorder="1" applyAlignment="1" applyProtection="1">
      <alignment horizontal="center" vertical="center"/>
    </xf>
    <xf numFmtId="2" fontId="2" fillId="3" borderId="32" xfId="0" applyNumberFormat="1" applyFont="1" applyFill="1" applyBorder="1" applyAlignment="1" applyProtection="1">
      <alignment horizontal="center" vertical="center"/>
    </xf>
    <xf numFmtId="2" fontId="2" fillId="3" borderId="52" xfId="0" applyNumberFormat="1" applyFont="1" applyFill="1" applyBorder="1" applyAlignment="1" applyProtection="1">
      <alignment horizontal="center" vertical="center"/>
    </xf>
    <xf numFmtId="2" fontId="2" fillId="3" borderId="33" xfId="0" applyNumberFormat="1" applyFont="1" applyFill="1" applyBorder="1" applyAlignment="1" applyProtection="1">
      <alignment horizontal="center" vertical="center"/>
    </xf>
    <xf numFmtId="2" fontId="5" fillId="6" borderId="65" xfId="0" applyNumberFormat="1" applyFont="1" applyFill="1" applyBorder="1" applyAlignment="1" applyProtection="1">
      <alignment horizontal="center" vertical="center"/>
    </xf>
    <xf numFmtId="2" fontId="9" fillId="8" borderId="32" xfId="0" applyNumberFormat="1" applyFont="1" applyFill="1" applyBorder="1" applyAlignment="1" applyProtection="1">
      <alignment horizontal="center" vertical="center"/>
    </xf>
    <xf numFmtId="2" fontId="9" fillId="8" borderId="52" xfId="0" applyNumberFormat="1" applyFont="1" applyFill="1" applyBorder="1" applyAlignment="1" applyProtection="1">
      <alignment horizontal="center" vertical="center"/>
    </xf>
    <xf numFmtId="2" fontId="9" fillId="8" borderId="33" xfId="0" applyNumberFormat="1" applyFont="1" applyFill="1" applyBorder="1" applyAlignment="1" applyProtection="1">
      <alignment horizontal="center" vertical="center"/>
    </xf>
    <xf numFmtId="2" fontId="9" fillId="8" borderId="30" xfId="0" applyNumberFormat="1" applyFont="1" applyFill="1" applyBorder="1" applyAlignment="1" applyProtection="1">
      <alignment horizontal="center" vertical="center"/>
    </xf>
    <xf numFmtId="2" fontId="9" fillId="8" borderId="31" xfId="0" applyNumberFormat="1" applyFont="1" applyFill="1" applyBorder="1" applyAlignment="1" applyProtection="1">
      <alignment horizontal="center" vertical="center"/>
    </xf>
    <xf numFmtId="2" fontId="9" fillId="8" borderId="8" xfId="0" applyNumberFormat="1" applyFont="1" applyFill="1" applyBorder="1" applyAlignment="1" applyProtection="1">
      <alignment horizontal="center" vertical="center"/>
    </xf>
    <xf numFmtId="2" fontId="8" fillId="6" borderId="32" xfId="2" applyNumberFormat="1" applyFont="1" applyFill="1" applyBorder="1" applyAlignment="1" applyProtection="1">
      <alignment horizontal="center" vertical="center" wrapText="1"/>
    </xf>
    <xf numFmtId="2" fontId="8" fillId="6" borderId="50" xfId="2" applyNumberFormat="1" applyFont="1" applyFill="1" applyBorder="1" applyAlignment="1" applyProtection="1">
      <alignment horizontal="center" vertical="center" wrapText="1"/>
    </xf>
    <xf numFmtId="2" fontId="8" fillId="6" borderId="34" xfId="2" applyNumberFormat="1" applyFont="1" applyFill="1" applyBorder="1" applyAlignment="1" applyProtection="1">
      <alignment horizontal="center" vertical="center" wrapText="1"/>
    </xf>
    <xf numFmtId="2" fontId="8" fillId="6" borderId="42" xfId="2" applyNumberFormat="1" applyFont="1" applyFill="1" applyBorder="1" applyAlignment="1" applyProtection="1">
      <alignment horizontal="center" vertical="center" wrapText="1"/>
    </xf>
    <xf numFmtId="2" fontId="8" fillId="6" borderId="26" xfId="2" applyNumberFormat="1" applyFont="1" applyFill="1" applyBorder="1" applyAlignment="1" applyProtection="1">
      <alignment horizontal="center" vertical="center" wrapText="1"/>
    </xf>
    <xf numFmtId="2" fontId="8" fillId="6" borderId="23" xfId="2" applyNumberFormat="1" applyFont="1" applyFill="1" applyBorder="1" applyAlignment="1" applyProtection="1">
      <alignment horizontal="center" vertical="center" wrapText="1"/>
    </xf>
    <xf numFmtId="2" fontId="8" fillId="6" borderId="41" xfId="2" applyNumberFormat="1" applyFont="1" applyFill="1" applyBorder="1" applyAlignment="1" applyProtection="1">
      <alignment horizontal="center" vertical="center" wrapText="1"/>
    </xf>
    <xf numFmtId="2" fontId="8" fillId="6" borderId="40" xfId="2" applyNumberFormat="1" applyFont="1" applyFill="1" applyBorder="1" applyAlignment="1" applyProtection="1">
      <alignment horizontal="center" vertical="center" wrapText="1"/>
    </xf>
    <xf numFmtId="2" fontId="8" fillId="6" borderId="30" xfId="2" applyNumberFormat="1" applyFont="1" applyFill="1" applyBorder="1" applyAlignment="1" applyProtection="1">
      <alignment horizontal="center" vertical="center" wrapText="1"/>
    </xf>
    <xf numFmtId="2" fontId="8" fillId="6" borderId="44" xfId="2" applyNumberFormat="1" applyFont="1" applyFill="1" applyBorder="1" applyAlignment="1" applyProtection="1">
      <alignment horizontal="center" vertical="center" wrapText="1"/>
    </xf>
    <xf numFmtId="2" fontId="12" fillId="6" borderId="63" xfId="0" applyNumberFormat="1" applyFont="1" applyFill="1" applyBorder="1" applyAlignment="1" applyProtection="1">
      <alignment horizontal="center" vertical="center" wrapText="1"/>
    </xf>
    <xf numFmtId="2" fontId="12" fillId="6" borderId="61" xfId="0" applyNumberFormat="1" applyFont="1" applyFill="1" applyBorder="1" applyAlignment="1" applyProtection="1">
      <alignment horizontal="center" vertical="center" wrapText="1"/>
    </xf>
    <xf numFmtId="2" fontId="12" fillId="6" borderId="13" xfId="0" applyNumberFormat="1" applyFont="1" applyFill="1" applyBorder="1" applyAlignment="1" applyProtection="1">
      <alignment horizontal="center" vertical="center" wrapText="1"/>
    </xf>
    <xf numFmtId="2" fontId="12" fillId="6" borderId="18" xfId="0" applyNumberFormat="1" applyFont="1" applyFill="1" applyBorder="1" applyAlignment="1" applyProtection="1">
      <alignment horizontal="center" vertical="center" wrapText="1"/>
    </xf>
    <xf numFmtId="2" fontId="8" fillId="6" borderId="32" xfId="0" applyNumberFormat="1" applyFont="1" applyFill="1" applyBorder="1" applyAlignment="1" applyProtection="1">
      <alignment horizontal="center" vertical="center"/>
    </xf>
    <xf numFmtId="2" fontId="8" fillId="6" borderId="52" xfId="0" applyNumberFormat="1" applyFont="1" applyFill="1" applyBorder="1" applyAlignment="1" applyProtection="1">
      <alignment horizontal="center" vertical="center"/>
    </xf>
    <xf numFmtId="2" fontId="8" fillId="6" borderId="33" xfId="0" applyNumberFormat="1" applyFont="1" applyFill="1" applyBorder="1" applyAlignment="1" applyProtection="1">
      <alignment horizontal="center" vertical="center"/>
    </xf>
    <xf numFmtId="2" fontId="2" fillId="8" borderId="1" xfId="0" applyNumberFormat="1" applyFont="1" applyFill="1" applyBorder="1" applyAlignment="1" applyProtection="1">
      <alignment horizontal="center" vertical="center" wrapText="1"/>
    </xf>
    <xf numFmtId="2" fontId="2" fillId="3" borderId="0" xfId="0" applyNumberFormat="1" applyFont="1" applyFill="1" applyBorder="1" applyAlignment="1" applyProtection="1">
      <alignment horizontal="center" vertical="center" wrapText="1"/>
    </xf>
    <xf numFmtId="2" fontId="2" fillId="3" borderId="42" xfId="0" applyNumberFormat="1" applyFont="1" applyFill="1" applyBorder="1" applyAlignment="1" applyProtection="1">
      <alignment horizontal="center" vertical="center" wrapText="1"/>
    </xf>
    <xf numFmtId="2" fontId="10" fillId="6" borderId="32" xfId="0" applyNumberFormat="1" applyFont="1" applyFill="1" applyBorder="1" applyAlignment="1" applyProtection="1">
      <alignment horizontal="center" vertical="center"/>
    </xf>
    <xf numFmtId="2" fontId="10" fillId="6" borderId="52" xfId="0" applyNumberFormat="1" applyFont="1" applyFill="1" applyBorder="1" applyAlignment="1" applyProtection="1">
      <alignment horizontal="center" vertical="center"/>
    </xf>
    <xf numFmtId="2" fontId="10" fillId="6" borderId="33" xfId="0" applyNumberFormat="1" applyFont="1" applyFill="1" applyBorder="1" applyAlignment="1" applyProtection="1">
      <alignment horizontal="center" vertical="center"/>
    </xf>
    <xf numFmtId="2" fontId="3" fillId="6" borderId="64" xfId="0" applyNumberFormat="1" applyFont="1" applyFill="1" applyBorder="1" applyAlignment="1" applyProtection="1">
      <alignment horizontal="left" vertical="center" wrapText="1"/>
    </xf>
    <xf numFmtId="2" fontId="3" fillId="6" borderId="25" xfId="0" applyNumberFormat="1" applyFont="1" applyFill="1" applyBorder="1" applyAlignment="1" applyProtection="1">
      <alignment horizontal="left" vertical="center" wrapText="1"/>
    </xf>
    <xf numFmtId="2" fontId="3" fillId="6" borderId="27" xfId="0" applyNumberFormat="1" applyFont="1" applyFill="1" applyBorder="1" applyAlignment="1" applyProtection="1">
      <alignment horizontal="left" vertical="center" wrapText="1"/>
    </xf>
    <xf numFmtId="2" fontId="3" fillId="6" borderId="28" xfId="0" applyNumberFormat="1" applyFont="1" applyFill="1" applyBorder="1" applyAlignment="1" applyProtection="1">
      <alignment horizontal="left" vertical="center" wrapText="1"/>
    </xf>
    <xf numFmtId="2" fontId="2" fillId="8" borderId="27" xfId="0" applyNumberFormat="1" applyFont="1" applyFill="1" applyBorder="1" applyAlignment="1" applyProtection="1">
      <alignment horizontal="center" vertical="center" wrapText="1"/>
    </xf>
    <xf numFmtId="2" fontId="2" fillId="8" borderId="28" xfId="0" applyNumberFormat="1" applyFont="1" applyFill="1" applyBorder="1" applyAlignment="1" applyProtection="1">
      <alignment horizontal="center" vertical="center" wrapText="1"/>
    </xf>
    <xf numFmtId="2" fontId="2" fillId="8" borderId="69" xfId="0" applyNumberFormat="1" applyFont="1" applyFill="1" applyBorder="1" applyAlignment="1" applyProtection="1">
      <alignment horizontal="center" vertical="center" wrapText="1"/>
    </xf>
    <xf numFmtId="2" fontId="3" fillId="6" borderId="1" xfId="0" applyNumberFormat="1" applyFont="1" applyFill="1" applyBorder="1" applyAlignment="1" applyProtection="1">
      <alignment horizontal="left" vertical="center" wrapText="1"/>
    </xf>
    <xf numFmtId="2" fontId="3" fillId="6" borderId="2" xfId="0" applyNumberFormat="1" applyFont="1" applyFill="1" applyBorder="1" applyAlignment="1" applyProtection="1">
      <alignment horizontal="left" vertical="center" wrapText="1"/>
    </xf>
    <xf numFmtId="2" fontId="4" fillId="13" borderId="14" xfId="0" applyNumberFormat="1" applyFont="1" applyFill="1" applyBorder="1" applyAlignment="1" applyProtection="1">
      <alignment horizontal="left" vertical="center" wrapText="1"/>
    </xf>
    <xf numFmtId="2" fontId="4" fillId="13" borderId="15" xfId="0" applyNumberFormat="1" applyFont="1" applyFill="1" applyBorder="1" applyAlignment="1" applyProtection="1">
      <alignment horizontal="left" vertical="center" wrapText="1"/>
    </xf>
    <xf numFmtId="2" fontId="2" fillId="9" borderId="19" xfId="0" applyNumberFormat="1" applyFont="1" applyFill="1" applyBorder="1" applyAlignment="1" applyProtection="1">
      <alignment horizontal="center" vertical="center" wrapText="1"/>
    </xf>
    <xf numFmtId="2" fontId="2" fillId="9" borderId="20" xfId="0" applyNumberFormat="1" applyFont="1" applyFill="1" applyBorder="1" applyAlignment="1" applyProtection="1">
      <alignment horizontal="center" vertical="center" wrapText="1"/>
    </xf>
    <xf numFmtId="2" fontId="2" fillId="9" borderId="21" xfId="0" applyNumberFormat="1" applyFont="1" applyFill="1" applyBorder="1" applyAlignment="1" applyProtection="1">
      <alignment horizontal="center" vertical="center" wrapText="1"/>
    </xf>
    <xf numFmtId="2" fontId="2" fillId="8" borderId="32" xfId="0" applyNumberFormat="1" applyFont="1" applyFill="1" applyBorder="1" applyAlignment="1" applyProtection="1">
      <alignment horizontal="center" vertical="center" wrapText="1"/>
    </xf>
    <xf numFmtId="2" fontId="2" fillId="8" borderId="52" xfId="0" applyNumberFormat="1" applyFont="1" applyFill="1" applyBorder="1" applyAlignment="1" applyProtection="1">
      <alignment horizontal="center" vertical="center" wrapText="1"/>
    </xf>
    <xf numFmtId="2" fontId="2" fillId="8" borderId="33" xfId="0" applyNumberFormat="1" applyFont="1" applyFill="1" applyBorder="1" applyAlignment="1" applyProtection="1">
      <alignment horizontal="center" vertical="center" wrapText="1"/>
    </xf>
    <xf numFmtId="2" fontId="9" fillId="3" borderId="19" xfId="0" applyNumberFormat="1" applyFont="1" applyFill="1" applyBorder="1" applyAlignment="1" applyProtection="1">
      <alignment horizontal="left" vertical="center"/>
    </xf>
    <xf numFmtId="2" fontId="9" fillId="3" borderId="20" xfId="0" applyNumberFormat="1" applyFont="1" applyFill="1" applyBorder="1" applyAlignment="1" applyProtection="1">
      <alignment horizontal="left" vertical="center"/>
    </xf>
    <xf numFmtId="2" fontId="8" fillId="6" borderId="19" xfId="0" applyNumberFormat="1" applyFont="1" applyFill="1" applyBorder="1" applyAlignment="1" applyProtection="1">
      <alignment horizontal="center" vertical="center" wrapText="1"/>
    </xf>
    <xf numFmtId="2" fontId="8" fillId="6" borderId="20" xfId="0" applyNumberFormat="1" applyFont="1" applyFill="1" applyBorder="1" applyAlignment="1" applyProtection="1">
      <alignment horizontal="center" vertical="center" wrapText="1"/>
    </xf>
    <xf numFmtId="2" fontId="3" fillId="0" borderId="36" xfId="0" applyNumberFormat="1" applyFont="1" applyFill="1" applyBorder="1" applyAlignment="1" applyProtection="1">
      <alignment horizontal="center" vertical="center"/>
    </xf>
    <xf numFmtId="2" fontId="2" fillId="3" borderId="65" xfId="0" applyNumberFormat="1" applyFont="1" applyFill="1" applyBorder="1" applyAlignment="1" applyProtection="1">
      <alignment horizontal="center" vertical="center" wrapText="1"/>
    </xf>
    <xf numFmtId="2" fontId="4" fillId="13" borderId="24" xfId="0" applyNumberFormat="1" applyFont="1" applyFill="1" applyBorder="1" applyAlignment="1" applyProtection="1">
      <alignment horizontal="left" vertical="center" wrapText="1"/>
    </xf>
    <xf numFmtId="2" fontId="4" fillId="13" borderId="48" xfId="0" applyNumberFormat="1" applyFont="1" applyFill="1" applyBorder="1" applyAlignment="1" applyProtection="1">
      <alignment horizontal="left" vertical="center" wrapText="1"/>
    </xf>
    <xf numFmtId="2" fontId="20" fillId="3" borderId="54" xfId="0" applyNumberFormat="1" applyFont="1" applyFill="1" applyBorder="1" applyAlignment="1" applyProtection="1">
      <alignment horizontal="center" vertical="center"/>
    </xf>
    <xf numFmtId="2" fontId="20" fillId="3" borderId="58" xfId="0" applyNumberFormat="1" applyFont="1" applyFill="1" applyBorder="1" applyAlignment="1" applyProtection="1">
      <alignment horizontal="center" vertical="center"/>
    </xf>
    <xf numFmtId="2" fontId="3" fillId="6" borderId="41" xfId="0" applyNumberFormat="1" applyFont="1" applyFill="1" applyBorder="1" applyAlignment="1" applyProtection="1">
      <alignment horizontal="left" vertical="center" wrapText="1"/>
    </xf>
    <xf numFmtId="2" fontId="3" fillId="6" borderId="39" xfId="0" applyNumberFormat="1" applyFont="1" applyFill="1" applyBorder="1" applyAlignment="1" applyProtection="1">
      <alignment horizontal="left" vertical="center" wrapText="1"/>
    </xf>
    <xf numFmtId="0" fontId="19" fillId="2" borderId="19"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57" fillId="2" borderId="19" xfId="0" applyFont="1" applyFill="1" applyBorder="1" applyAlignment="1">
      <alignment horizontal="center" vertical="center" wrapText="1"/>
    </xf>
    <xf numFmtId="0" fontId="56" fillId="2" borderId="20" xfId="0" applyFont="1" applyFill="1" applyBorder="1" applyAlignment="1">
      <alignment horizontal="center" vertical="center" wrapText="1"/>
    </xf>
    <xf numFmtId="0" fontId="56" fillId="2" borderId="21" xfId="0" applyFont="1" applyFill="1" applyBorder="1" applyAlignment="1">
      <alignment horizontal="center" vertical="center" wrapText="1"/>
    </xf>
    <xf numFmtId="2" fontId="1" fillId="6" borderId="63" xfId="0" applyNumberFormat="1" applyFont="1" applyFill="1" applyBorder="1" applyAlignment="1" applyProtection="1">
      <alignment horizontal="center" vertical="center" wrapText="1"/>
    </xf>
    <xf numFmtId="2" fontId="1" fillId="6" borderId="61" xfId="0" applyNumberFormat="1" applyFont="1" applyFill="1" applyBorder="1" applyAlignment="1" applyProtection="1">
      <alignment horizontal="center" vertical="center" wrapText="1"/>
    </xf>
    <xf numFmtId="2" fontId="8" fillId="6" borderId="35" xfId="2" applyNumberFormat="1" applyFont="1" applyFill="1" applyBorder="1" applyAlignment="1" applyProtection="1">
      <alignment horizontal="left"/>
    </xf>
    <xf numFmtId="2" fontId="8" fillId="6" borderId="22" xfId="2" applyNumberFormat="1" applyFont="1" applyFill="1" applyBorder="1" applyAlignment="1" applyProtection="1">
      <alignment horizontal="left"/>
    </xf>
    <xf numFmtId="2" fontId="8" fillId="6" borderId="11" xfId="2" applyNumberFormat="1" applyFont="1" applyFill="1" applyBorder="1" applyAlignment="1" applyProtection="1">
      <alignment horizontal="left"/>
    </xf>
    <xf numFmtId="2" fontId="8" fillId="6" borderId="13" xfId="2" applyNumberFormat="1" applyFont="1" applyFill="1" applyBorder="1" applyAlignment="1" applyProtection="1">
      <alignment horizontal="left"/>
    </xf>
    <xf numFmtId="2" fontId="5" fillId="6" borderId="9" xfId="2" applyNumberFormat="1" applyFont="1" applyFill="1" applyBorder="1" applyAlignment="1" applyProtection="1">
      <alignment horizontal="center" vertical="center" wrapText="1"/>
      <protection locked="0"/>
    </xf>
    <xf numFmtId="2" fontId="2" fillId="3" borderId="14" xfId="0" applyNumberFormat="1" applyFont="1" applyFill="1" applyBorder="1" applyAlignment="1" applyProtection="1">
      <alignment horizontal="center" vertical="center"/>
    </xf>
    <xf numFmtId="2" fontId="2" fillId="3" borderId="15" xfId="0" applyNumberFormat="1" applyFont="1" applyFill="1" applyBorder="1" applyAlignment="1" applyProtection="1">
      <alignment horizontal="center" vertical="center"/>
    </xf>
    <xf numFmtId="2" fontId="2" fillId="3" borderId="57" xfId="0" applyNumberFormat="1" applyFont="1" applyFill="1" applyBorder="1" applyAlignment="1" applyProtection="1">
      <alignment horizontal="center" vertical="center"/>
    </xf>
    <xf numFmtId="2" fontId="2" fillId="3" borderId="58" xfId="0" applyNumberFormat="1" applyFont="1" applyFill="1" applyBorder="1" applyAlignment="1" applyProtection="1">
      <alignment horizontal="center" vertical="center"/>
    </xf>
    <xf numFmtId="2" fontId="8" fillId="6" borderId="7" xfId="2" applyNumberFormat="1" applyFont="1" applyFill="1" applyBorder="1" applyAlignment="1" applyProtection="1">
      <alignment horizontal="left"/>
    </xf>
    <xf numFmtId="2" fontId="8" fillId="6" borderId="2" xfId="2" applyNumberFormat="1" applyFont="1" applyFill="1" applyBorder="1" applyAlignment="1" applyProtection="1">
      <alignment horizontal="left"/>
    </xf>
    <xf numFmtId="2" fontId="3" fillId="6" borderId="19" xfId="0" applyNumberFormat="1" applyFont="1" applyFill="1" applyBorder="1" applyAlignment="1" applyProtection="1">
      <alignment horizontal="center" vertical="center" wrapText="1"/>
    </xf>
    <xf numFmtId="2" fontId="3" fillId="6" borderId="20" xfId="0" applyNumberFormat="1" applyFont="1" applyFill="1" applyBorder="1" applyAlignment="1" applyProtection="1">
      <alignment horizontal="center" vertical="center" wrapText="1"/>
    </xf>
    <xf numFmtId="2" fontId="3" fillId="6" borderId="21" xfId="0" applyNumberFormat="1" applyFont="1" applyFill="1" applyBorder="1" applyAlignment="1" applyProtection="1">
      <alignment horizontal="center" vertical="center" wrapText="1"/>
    </xf>
    <xf numFmtId="2" fontId="3" fillId="6" borderId="29" xfId="0" applyNumberFormat="1" applyFont="1" applyFill="1" applyBorder="1" applyAlignment="1" applyProtection="1">
      <alignment horizontal="left" vertical="center" wrapText="1"/>
    </xf>
    <xf numFmtId="2" fontId="3" fillId="6" borderId="22" xfId="0" applyNumberFormat="1" applyFont="1" applyFill="1" applyBorder="1" applyAlignment="1" applyProtection="1">
      <alignment horizontal="left" vertical="center" wrapText="1"/>
    </xf>
    <xf numFmtId="2" fontId="2" fillId="3" borderId="4" xfId="0" applyNumberFormat="1" applyFont="1" applyFill="1" applyBorder="1" applyAlignment="1" applyProtection="1">
      <alignment horizontal="center" vertical="center"/>
    </xf>
    <xf numFmtId="2" fontId="2" fillId="3" borderId="5" xfId="0" applyNumberFormat="1" applyFont="1" applyFill="1" applyBorder="1" applyAlignment="1" applyProtection="1">
      <alignment horizontal="center" vertical="center"/>
    </xf>
    <xf numFmtId="2" fontId="2" fillId="3" borderId="6" xfId="0" applyNumberFormat="1" applyFont="1" applyFill="1" applyBorder="1" applyAlignment="1" applyProtection="1">
      <alignment horizontal="center" vertical="center"/>
    </xf>
    <xf numFmtId="2" fontId="8" fillId="6" borderId="7" xfId="2" applyNumberFormat="1" applyFont="1" applyFill="1" applyBorder="1" applyAlignment="1" applyProtection="1">
      <alignment horizontal="left" wrapText="1"/>
    </xf>
    <xf numFmtId="2" fontId="8" fillId="6" borderId="2" xfId="2" applyNumberFormat="1" applyFont="1" applyFill="1" applyBorder="1" applyAlignment="1" applyProtection="1">
      <alignment horizontal="left" wrapText="1"/>
    </xf>
    <xf numFmtId="2" fontId="8" fillId="6" borderId="5" xfId="2" applyNumberFormat="1" applyFont="1" applyFill="1" applyBorder="1" applyAlignment="1" applyProtection="1">
      <alignment horizontal="center" vertical="center" wrapText="1"/>
    </xf>
    <xf numFmtId="2" fontId="8" fillId="6" borderId="6" xfId="2" applyNumberFormat="1" applyFont="1" applyFill="1" applyBorder="1" applyAlignment="1" applyProtection="1">
      <alignment horizontal="center" vertical="center" wrapText="1"/>
    </xf>
    <xf numFmtId="2" fontId="5" fillId="6" borderId="1" xfId="2" applyNumberFormat="1" applyFont="1" applyFill="1" applyBorder="1" applyAlignment="1" applyProtection="1">
      <alignment horizontal="center" vertical="center" wrapText="1"/>
      <protection locked="0"/>
    </xf>
    <xf numFmtId="0" fontId="30" fillId="0" borderId="0" xfId="0" applyFont="1" applyBorder="1" applyAlignment="1">
      <alignment horizontal="left" vertical="center" wrapText="1"/>
    </xf>
    <xf numFmtId="2"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29" fillId="0" borderId="0" xfId="0" applyFont="1" applyAlignment="1">
      <alignment horizontal="center" vertical="center" wrapText="1"/>
    </xf>
    <xf numFmtId="0" fontId="29" fillId="0" borderId="0" xfId="0" applyFont="1" applyBorder="1" applyAlignment="1">
      <alignment horizontal="center" vertical="center" wrapText="1"/>
    </xf>
    <xf numFmtId="0" fontId="28" fillId="0" borderId="0" xfId="0" applyFont="1" applyAlignment="1">
      <alignment horizontal="left" vertical="center" wrapText="1"/>
    </xf>
    <xf numFmtId="0" fontId="28" fillId="0" borderId="0" xfId="0" applyFont="1" applyBorder="1" applyAlignment="1">
      <alignment horizontal="left" vertical="center" wrapText="1"/>
    </xf>
    <xf numFmtId="0" fontId="32" fillId="0" borderId="1" xfId="0" applyFont="1" applyBorder="1" applyAlignment="1">
      <alignment horizontal="left" vertical="center" wrapText="1" readingOrder="1"/>
    </xf>
    <xf numFmtId="0" fontId="0" fillId="0" borderId="0" xfId="0" applyFont="1" applyBorder="1" applyAlignment="1">
      <alignment horizontal="left" vertical="center" wrapText="1"/>
    </xf>
    <xf numFmtId="0" fontId="34" fillId="0" borderId="0" xfId="0" applyFont="1" applyBorder="1" applyAlignment="1">
      <alignment horizontal="left" vertical="center" wrapText="1"/>
    </xf>
    <xf numFmtId="0" fontId="29" fillId="0" borderId="0" xfId="0" applyFont="1" applyBorder="1" applyAlignment="1">
      <alignment horizontal="left" vertical="center" wrapText="1"/>
    </xf>
    <xf numFmtId="0" fontId="30" fillId="0" borderId="0" xfId="0" applyFont="1" applyAlignment="1">
      <alignment horizontal="left" vertical="center" wrapText="1"/>
    </xf>
    <xf numFmtId="0" fontId="36" fillId="0" borderId="0" xfId="0" applyFont="1" applyAlignment="1">
      <alignment horizontal="center" vertical="center" wrapText="1"/>
    </xf>
    <xf numFmtId="0" fontId="30" fillId="0" borderId="0" xfId="0" applyFont="1" applyAlignment="1">
      <alignment horizontal="justify" vertical="justify" wrapText="1" readingOrder="1"/>
    </xf>
    <xf numFmtId="0" fontId="34" fillId="0" borderId="0" xfId="0" applyFont="1" applyAlignment="1">
      <alignment horizontal="left" vertical="center" wrapText="1"/>
    </xf>
    <xf numFmtId="0" fontId="34" fillId="0" borderId="0" xfId="0" applyFont="1" applyAlignment="1">
      <alignment vertical="center" wrapText="1"/>
    </xf>
    <xf numFmtId="0" fontId="29" fillId="0" borderId="0" xfId="0" applyFont="1" applyAlignment="1">
      <alignment horizontal="left" vertical="center" wrapText="1"/>
    </xf>
    <xf numFmtId="2" fontId="30" fillId="0" borderId="19" xfId="0" applyNumberFormat="1" applyFont="1" applyBorder="1" applyAlignment="1">
      <alignment horizontal="center" vertical="center" wrapText="1"/>
    </xf>
    <xf numFmtId="0" fontId="30" fillId="0" borderId="21" xfId="0" applyFont="1" applyBorder="1" applyAlignment="1">
      <alignment horizontal="center" vertical="center" wrapText="1"/>
    </xf>
    <xf numFmtId="0" fontId="30" fillId="0" borderId="19" xfId="0" applyFont="1" applyBorder="1" applyAlignment="1">
      <alignment horizontal="center" vertical="center" wrapText="1"/>
    </xf>
    <xf numFmtId="0" fontId="42" fillId="0" borderId="32" xfId="0" applyFont="1" applyBorder="1" applyAlignment="1">
      <alignment horizontal="center" vertical="center" wrapText="1"/>
    </xf>
    <xf numFmtId="0" fontId="0" fillId="0" borderId="52"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justify" vertical="justify"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0" fillId="2" borderId="0" xfId="0" applyFill="1" applyBorder="1" applyAlignment="1">
      <alignment horizontal="justify" vertical="justify"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36" fillId="0" borderId="0" xfId="0" applyFont="1" applyBorder="1" applyAlignment="1">
      <alignment horizontal="center" vertical="center" wrapText="1"/>
    </xf>
    <xf numFmtId="0" fontId="30" fillId="0" borderId="0" xfId="0" applyFont="1" applyBorder="1" applyAlignment="1">
      <alignment horizontal="justify" vertical="justify" wrapText="1"/>
    </xf>
    <xf numFmtId="0" fontId="50" fillId="0" borderId="0" xfId="0" applyFont="1" applyBorder="1" applyAlignment="1">
      <alignment horizontal="center" vertical="center" wrapText="1"/>
    </xf>
    <xf numFmtId="0" fontId="30" fillId="0" borderId="34" xfId="0" applyFont="1" applyBorder="1" applyAlignment="1">
      <alignment horizontal="left" vertical="center" wrapText="1"/>
    </xf>
    <xf numFmtId="0" fontId="30" fillId="0" borderId="0" xfId="0" applyFont="1" applyAlignment="1">
      <alignment horizontal="justify" vertical="justify" wrapText="1"/>
    </xf>
    <xf numFmtId="0" fontId="29" fillId="0" borderId="19" xfId="0" applyFont="1" applyBorder="1" applyAlignment="1">
      <alignment horizontal="left" vertical="center" wrapText="1"/>
    </xf>
    <xf numFmtId="0" fontId="29" fillId="0" borderId="20" xfId="0" applyFont="1" applyBorder="1" applyAlignment="1">
      <alignment horizontal="left" vertical="center" wrapText="1"/>
    </xf>
    <xf numFmtId="0" fontId="29" fillId="0" borderId="21" xfId="0" applyFont="1" applyBorder="1" applyAlignment="1">
      <alignment horizontal="left" vertical="center" wrapText="1"/>
    </xf>
    <xf numFmtId="0" fontId="54" fillId="0" borderId="0" xfId="0" applyFont="1" applyAlignment="1">
      <alignment horizontal="left" vertical="center" wrapText="1"/>
    </xf>
    <xf numFmtId="0" fontId="0" fillId="0" borderId="0" xfId="0" applyAlignment="1">
      <alignment horizontal="left" vertical="center" wrapText="1"/>
    </xf>
    <xf numFmtId="0" fontId="54" fillId="0" borderId="0" xfId="0" applyFont="1" applyAlignment="1">
      <alignment horizontal="center" vertical="center" wrapText="1"/>
    </xf>
    <xf numFmtId="0" fontId="0" fillId="0" borderId="0" xfId="0" applyAlignment="1">
      <alignment horizontal="center" vertical="center" wrapText="1"/>
    </xf>
    <xf numFmtId="0" fontId="34" fillId="0" borderId="0" xfId="0" applyFont="1" applyBorder="1" applyAlignment="1">
      <alignment horizontal="justify" vertical="justify" wrapText="1"/>
    </xf>
    <xf numFmtId="0" fontId="0" fillId="0" borderId="0" xfId="0" applyAlignment="1">
      <alignment horizontal="center"/>
    </xf>
  </cellXfs>
  <cellStyles count="3">
    <cellStyle name="Buena" xfId="2" builtinId="26"/>
    <cellStyle name="Normal" xfId="0" builtinId="0"/>
    <cellStyle name="Porcentaje" xfId="1" builtinId="5"/>
  </cellStyles>
  <dxfs count="1">
    <dxf>
      <font>
        <color rgb="FF9C0006"/>
      </font>
      <fill>
        <patternFill>
          <bgColor rgb="FF00B0F0"/>
        </patternFill>
      </fill>
    </dxf>
  </dxfs>
  <tableStyles count="0" defaultTableStyle="TableStyleMedium2" defaultPivotStyle="PivotStyleLight16"/>
  <colors>
    <mruColors>
      <color rgb="FFFFFF99"/>
      <color rgb="FF8DB4E2"/>
      <color rgb="FFDDEBF7"/>
      <color rgb="FFFFD85D"/>
      <color rgb="FF9BC2E6"/>
      <color rgb="FF1F4E78"/>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spc="100" normalizeH="0" baseline="0">
                <a:solidFill>
                  <a:schemeClr val="lt1"/>
                </a:solidFill>
                <a:latin typeface="+mn-lt"/>
                <a:ea typeface="+mn-ea"/>
                <a:cs typeface="+mn-cs"/>
              </a:defRPr>
            </a:pPr>
            <a:r>
              <a:rPr lang="es-CO" sz="1100"/>
              <a:t>FUNCIÓN u (Eappr)</a:t>
            </a:r>
          </a:p>
        </c:rich>
      </c:tx>
      <c:overlay val="0"/>
      <c:spPr>
        <a:noFill/>
        <a:ln>
          <a:noFill/>
        </a:ln>
        <a:effectLst/>
      </c:spPr>
      <c:txPr>
        <a:bodyPr rot="0" spcFirstLastPara="1" vertOverflow="ellipsis" vert="horz" wrap="square" anchor="ctr" anchorCtr="1"/>
        <a:lstStyle/>
        <a:p>
          <a:pPr>
            <a:defRPr sz="1100" b="1" i="0" u="none" strike="noStrike" kern="1200" cap="all" spc="100" normalizeH="0" baseline="0">
              <a:solidFill>
                <a:schemeClr val="lt1"/>
              </a:solidFill>
              <a:latin typeface="+mn-lt"/>
              <a:ea typeface="+mn-ea"/>
              <a:cs typeface="+mn-cs"/>
            </a:defRPr>
          </a:pPr>
          <a:endParaRPr lang="es-CO"/>
        </a:p>
      </c:txPr>
    </c:title>
    <c:autoTitleDeleted val="0"/>
    <c:plotArea>
      <c:layout/>
      <c:scatterChart>
        <c:scatterStyle val="lineMarker"/>
        <c:varyColors val="0"/>
        <c:ser>
          <c:idx val="0"/>
          <c:order val="0"/>
          <c:spPr>
            <a:ln w="25400" cap="rnd">
              <a:noFill/>
              <a:round/>
            </a:ln>
            <a:effectLst>
              <a:outerShdw dist="25400" dir="2700000" algn="tl" rotWithShape="0">
                <a:schemeClr val="accent1"/>
              </a:outerShdw>
            </a:effectLst>
          </c:spPr>
          <c:marker>
            <c:symbol val="circle"/>
            <c:size val="6"/>
            <c:spPr>
              <a:solidFill>
                <a:schemeClr val="accent1"/>
              </a:solidFill>
              <a:ln w="22225">
                <a:solidFill>
                  <a:schemeClr val="lt1"/>
                </a:solidFill>
                <a:round/>
              </a:ln>
              <a:effectLst/>
            </c:spPr>
          </c:marker>
          <c:trendline>
            <c:spPr>
              <a:ln w="28575" cap="rnd">
                <a:solidFill>
                  <a:schemeClr val="lt1">
                    <a:alpha val="50000"/>
                  </a:schemeClr>
                </a:solidFill>
                <a:round/>
              </a:ln>
              <a:effectLst/>
            </c:spPr>
            <c:trendlineType val="linear"/>
            <c:dispRSqr val="0"/>
            <c:dispEq val="0"/>
          </c:trendline>
          <c:trendline>
            <c:spPr>
              <a:ln w="28575" cap="rnd">
                <a:solidFill>
                  <a:schemeClr val="lt1">
                    <a:alpha val="50000"/>
                  </a:schemeClr>
                </a:solidFill>
                <a:round/>
              </a:ln>
              <a:effectLst/>
            </c:spPr>
            <c:trendlineType val="linear"/>
            <c:dispRSqr val="0"/>
            <c:dispEq val="0"/>
          </c:trendline>
          <c:trendline>
            <c:spPr>
              <a:ln w="28575" cap="rnd">
                <a:solidFill>
                  <a:schemeClr val="lt1">
                    <a:alpha val="50000"/>
                  </a:schemeClr>
                </a:solidFill>
                <a:round/>
              </a:ln>
              <a:effectLst/>
            </c:spPr>
            <c:trendlineType val="linear"/>
            <c:dispRSqr val="0"/>
            <c:dispEq val="1"/>
            <c:trendlineLbl>
              <c:layout>
                <c:manualLayout>
                  <c:x val="-0.23717931843746234"/>
                  <c:y val="-3.8231500722287447E-2"/>
                </c:manualLayout>
              </c:layout>
              <c:tx>
                <c:rich>
                  <a:bodyPr rot="0" spcFirstLastPara="1" vertOverflow="ellipsis" vert="horz" wrap="square" anchor="ctr" anchorCtr="1"/>
                  <a:lstStyle/>
                  <a:p>
                    <a:pPr>
                      <a:defRPr sz="1400" b="0" i="0" u="none" strike="noStrike" kern="1200" baseline="0">
                        <a:solidFill>
                          <a:schemeClr val="lt1"/>
                        </a:solidFill>
                        <a:latin typeface="+mn-lt"/>
                        <a:ea typeface="+mn-ea"/>
                        <a:cs typeface="+mn-cs"/>
                      </a:defRPr>
                    </a:pPr>
                    <a:r>
                      <a:rPr lang="en-US" sz="1400" baseline="0"/>
                      <a:t> y= mx + b</a:t>
                    </a:r>
                    <a:endParaRPr lang="en-US" sz="1400"/>
                  </a:p>
                </c:rich>
              </c:tx>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lt1"/>
                      </a:solidFill>
                      <a:latin typeface="+mn-lt"/>
                      <a:ea typeface="+mn-ea"/>
                      <a:cs typeface="+mn-cs"/>
                    </a:defRPr>
                  </a:pPr>
                  <a:endParaRPr lang="es-CO"/>
                </a:p>
              </c:txPr>
            </c:trendlineLbl>
          </c:trendline>
          <c:xVal>
            <c:numRef>
              <c:f>'RT03-F12'!$B$119:$B$123</c:f>
              <c:numCache>
                <c:formatCode>0.00</c:formatCode>
                <c:ptCount val="5"/>
                <c:pt idx="0">
                  <c:v>0</c:v>
                </c:pt>
                <c:pt idx="1">
                  <c:v>0</c:v>
                </c:pt>
                <c:pt idx="2">
                  <c:v>0</c:v>
                </c:pt>
                <c:pt idx="3">
                  <c:v>0</c:v>
                </c:pt>
                <c:pt idx="4">
                  <c:v>0</c:v>
                </c:pt>
              </c:numCache>
            </c:numRef>
          </c:xVal>
          <c:yVal>
            <c:numRef>
              <c:f>'RT03-F12'!$C$119:$C$123</c:f>
              <c:numCache>
                <c:formatCode>0.00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829D-4E89-BA60-7356B06E08BD}"/>
            </c:ext>
          </c:extLst>
        </c:ser>
        <c:dLbls>
          <c:showLegendKey val="0"/>
          <c:showVal val="0"/>
          <c:showCatName val="0"/>
          <c:showSerName val="0"/>
          <c:showPercent val="0"/>
          <c:showBubbleSize val="0"/>
        </c:dLbls>
        <c:axId val="938915392"/>
        <c:axId val="938916480"/>
      </c:scatterChart>
      <c:valAx>
        <c:axId val="938915392"/>
        <c:scaling>
          <c:orientation val="minMax"/>
        </c:scaling>
        <c:delete val="0"/>
        <c:axPos val="b"/>
        <c:minorGridlines>
          <c:spPr>
            <a:ln>
              <a:solidFill>
                <a:schemeClr val="lt1">
                  <a:alpha val="10000"/>
                </a:schemeClr>
              </a:solidFill>
            </a:ln>
            <a:effectLst/>
          </c:spPr>
        </c:minorGridlines>
        <c:title>
          <c:tx>
            <c:rich>
              <a:bodyPr rot="0" spcFirstLastPara="1" vertOverflow="ellipsis" vert="horz" wrap="square" anchor="ctr" anchorCtr="1"/>
              <a:lstStyle/>
              <a:p>
                <a:pPr>
                  <a:defRPr sz="900" b="1" i="0" u="none" strike="noStrike" kern="1200" baseline="0">
                    <a:solidFill>
                      <a:schemeClr val="lt1"/>
                    </a:solidFill>
                    <a:latin typeface="+mn-lt"/>
                    <a:ea typeface="+mn-ea"/>
                    <a:cs typeface="+mn-cs"/>
                  </a:defRPr>
                </a:pPr>
                <a:r>
                  <a:rPr lang="es-CO"/>
                  <a:t>CARGA (g)</a:t>
                </a:r>
              </a:p>
            </c:rich>
          </c:tx>
          <c:layout>
            <c:manualLayout>
              <c:xMode val="edge"/>
              <c:yMode val="edge"/>
              <c:x val="0.46918285214348204"/>
              <c:y val="0.89719889180519097"/>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lt1"/>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CO"/>
          </a:p>
        </c:txPr>
        <c:crossAx val="938916480"/>
        <c:crosses val="autoZero"/>
        <c:crossBetween val="midCat"/>
      </c:valAx>
      <c:valAx>
        <c:axId val="938916480"/>
        <c:scaling>
          <c:orientation val="minMax"/>
        </c:scaling>
        <c:delete val="0"/>
        <c:axPos val="l"/>
        <c:majorGridlines>
          <c:spPr>
            <a:ln w="9525" cap="flat" cmpd="sng" algn="ctr">
              <a:solidFill>
                <a:schemeClr val="lt1">
                  <a:alpha val="25000"/>
                </a:schemeClr>
              </a:solidFill>
              <a:round/>
            </a:ln>
            <a:effectLst/>
          </c:spPr>
        </c:majorGridlines>
        <c:minorGridlines>
          <c:spPr>
            <a:ln>
              <a:solidFill>
                <a:schemeClr val="lt1">
                  <a:alpha val="10000"/>
                </a:schemeClr>
              </a:solidFill>
            </a:ln>
            <a:effectLst/>
          </c:spPr>
        </c:minorGridlines>
        <c:title>
          <c:tx>
            <c:rich>
              <a:bodyPr rot="-5400000" spcFirstLastPara="1" vertOverflow="ellipsis" vert="horz" wrap="square" anchor="ctr" anchorCtr="1"/>
              <a:lstStyle/>
              <a:p>
                <a:pPr>
                  <a:defRPr sz="900" b="1" i="0" u="none" strike="noStrike" kern="1200" baseline="0">
                    <a:solidFill>
                      <a:schemeClr val="lt1"/>
                    </a:solidFill>
                    <a:latin typeface="+mn-lt"/>
                    <a:ea typeface="+mn-ea"/>
                    <a:cs typeface="+mn-cs"/>
                  </a:defRPr>
                </a:pPr>
                <a:r>
                  <a:rPr lang="es-CO"/>
                  <a:t>INCERTIDUMBRE (mg)</a:t>
                </a:r>
              </a:p>
            </c:rich>
          </c:tx>
          <c:layout>
            <c:manualLayout>
              <c:xMode val="edge"/>
              <c:yMode val="edge"/>
              <c:x val="1.6666666666666666E-2"/>
              <c:y val="0.24697142023913676"/>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lt1"/>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CO"/>
          </a:p>
        </c:txPr>
        <c:crossAx val="938915392"/>
        <c:crosses val="autoZero"/>
        <c:crossBetween val="midCat"/>
      </c:valAx>
      <c:spPr>
        <a:noFill/>
        <a:ln>
          <a:noFill/>
        </a:ln>
        <a:effectLst/>
      </c:spPr>
    </c:plotArea>
    <c:plotVisOnly val="1"/>
    <c:dispBlanksAs val="gap"/>
    <c:showDLblsOverMax val="0"/>
  </c:chart>
  <c:spPr>
    <a:solidFill>
      <a:schemeClr val="accent1"/>
    </a:solidFill>
    <a:ln w="12700" cap="flat" cmpd="sng" algn="ctr">
      <a:solidFill>
        <a:schemeClr val="accent2">
          <a:lumMod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ERROR E INCERTIDUMBRE EXPANDIDA  (mg)</a:t>
            </a:r>
          </a:p>
        </c:rich>
      </c:tx>
      <c:layout>
        <c:manualLayout>
          <c:xMode val="edge"/>
          <c:yMode val="edge"/>
          <c:x val="0.20478644714865188"/>
          <c:y val="3.9867123539949437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manualLayout>
          <c:layoutTarget val="inner"/>
          <c:xMode val="edge"/>
          <c:yMode val="edge"/>
          <c:x val="0.1725461486735646"/>
          <c:y val="0.14462906484214991"/>
          <c:w val="0.77759159237326736"/>
          <c:h val="0.73583583534703578"/>
        </c:manualLayout>
      </c:layout>
      <c:scatterChart>
        <c:scatterStyle val="lineMarker"/>
        <c:varyColors val="0"/>
        <c:ser>
          <c:idx val="0"/>
          <c:order val="0"/>
          <c:tx>
            <c:strRef>
              <c:f>CERTIFICADO!$B$103</c:f>
              <c:strCache>
                <c:ptCount val="1"/>
                <c:pt idx="0">
                  <c:v>ERROR (mg)</c:v>
                </c:pt>
              </c:strCache>
            </c:strRef>
          </c:tx>
          <c:spPr>
            <a:ln w="25400" cap="rnd">
              <a:noFill/>
              <a:round/>
            </a:ln>
            <a:effectLst>
              <a:outerShdw blurRad="57150" dist="19050" dir="5400000" algn="ctr" rotWithShape="0">
                <a:srgbClr val="000000">
                  <a:alpha val="63000"/>
                </a:srgbClr>
              </a:outerShdw>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cap="rnd">
                <a:solidFill>
                  <a:schemeClr val="accent1"/>
                </a:solidFill>
                <a:round/>
              </a:ln>
              <a:effectLst>
                <a:outerShdw blurRad="57150" dist="19050" dir="5400000" algn="ctr" rotWithShape="0">
                  <a:srgbClr val="000000">
                    <a:alpha val="63000"/>
                  </a:srgbClr>
                </a:outerShdw>
              </a:effectLst>
            </c:spPr>
          </c:marker>
          <c:errBars>
            <c:errDir val="y"/>
            <c:errBarType val="both"/>
            <c:errValType val="cust"/>
            <c:noEndCap val="0"/>
            <c:plus>
              <c:numRef>
                <c:f>CERTIFICADO!$C$103:$C$108</c:f>
                <c:numCache>
                  <c:formatCode>General</c:formatCode>
                  <c:ptCount val="6"/>
                  <c:pt idx="0">
                    <c:v>0</c:v>
                  </c:pt>
                  <c:pt idx="1">
                    <c:v>0</c:v>
                  </c:pt>
                  <c:pt idx="2">
                    <c:v>0</c:v>
                  </c:pt>
                  <c:pt idx="3">
                    <c:v>0</c:v>
                  </c:pt>
                  <c:pt idx="4">
                    <c:v>0</c:v>
                  </c:pt>
                  <c:pt idx="5">
                    <c:v>0</c:v>
                  </c:pt>
                </c:numCache>
              </c:numRef>
            </c:plus>
            <c:minus>
              <c:numRef>
                <c:f>CERTIFICADO!$C$103:$C$108</c:f>
                <c:numCache>
                  <c:formatCode>General</c:formatCode>
                  <c:ptCount val="6"/>
                  <c:pt idx="0">
                    <c:v>0</c:v>
                  </c:pt>
                  <c:pt idx="1">
                    <c:v>0</c:v>
                  </c:pt>
                  <c:pt idx="2">
                    <c:v>0</c:v>
                  </c:pt>
                  <c:pt idx="3">
                    <c:v>0</c:v>
                  </c:pt>
                  <c:pt idx="4">
                    <c:v>0</c:v>
                  </c:pt>
                  <c:pt idx="5">
                    <c:v>0</c:v>
                  </c:pt>
                </c:numCache>
              </c:numRef>
            </c:minus>
            <c:spPr>
              <a:noFill/>
              <a:ln w="25400" cap="flat" cmpd="sng" algn="ctr">
                <a:solidFill>
                  <a:schemeClr val="accent6">
                    <a:lumMod val="75000"/>
                  </a:schemeClr>
                </a:solidFill>
                <a:round/>
              </a:ln>
              <a:effectLst/>
            </c:spPr>
          </c:errBars>
          <c:errBars>
            <c:errDir val="x"/>
            <c:errBarType val="both"/>
            <c:errValType val="fixedVal"/>
            <c:noEndCap val="0"/>
            <c:val val="1"/>
            <c:spPr>
              <a:noFill/>
              <a:ln w="9525" cap="flat" cmpd="sng" algn="ctr">
                <a:solidFill>
                  <a:schemeClr val="lt1">
                    <a:lumMod val="95000"/>
                  </a:schemeClr>
                </a:solidFill>
                <a:round/>
              </a:ln>
              <a:effectLst/>
            </c:spPr>
          </c:errBars>
          <c:xVal>
            <c:numRef>
              <c:f>CERTIFICADO!$A$104:$A$108</c:f>
              <c:numCache>
                <c:formatCode>0</c:formatCode>
                <c:ptCount val="5"/>
                <c:pt idx="0">
                  <c:v>0</c:v>
                </c:pt>
                <c:pt idx="1">
                  <c:v>0</c:v>
                </c:pt>
                <c:pt idx="2">
                  <c:v>0</c:v>
                </c:pt>
                <c:pt idx="3">
                  <c:v>0</c:v>
                </c:pt>
                <c:pt idx="4">
                  <c:v>0</c:v>
                </c:pt>
              </c:numCache>
            </c:numRef>
          </c:xVal>
          <c:yVal>
            <c:numRef>
              <c:f>CERTIFICADO!$B$104:$B$108</c:f>
              <c:numCache>
                <c:formatCode>0.00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305E-46DB-8A44-EBD32285E53B}"/>
            </c:ext>
          </c:extLst>
        </c:ser>
        <c:dLbls>
          <c:showLegendKey val="0"/>
          <c:showVal val="0"/>
          <c:showCatName val="0"/>
          <c:showSerName val="0"/>
          <c:showPercent val="0"/>
          <c:showBubbleSize val="0"/>
        </c:dLbls>
        <c:axId val="941848000"/>
        <c:axId val="941848544"/>
      </c:scatterChart>
      <c:valAx>
        <c:axId val="941848000"/>
        <c:scaling>
          <c:orientation val="minMax"/>
          <c:min val="10"/>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CARGA  (g) </a:t>
                </a:r>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es-CO"/>
            </a:p>
          </c:txPr>
        </c:title>
        <c:numFmt formatCode="0" sourceLinked="1"/>
        <c:majorTickMark val="none"/>
        <c:minorTickMark val="none"/>
        <c:tickLblPos val="nextTo"/>
        <c:spPr>
          <a:noFill/>
          <a:ln w="19050" cap="flat" cmpd="sng" algn="ctr">
            <a:solidFill>
              <a:schemeClr val="accent2">
                <a:lumMod val="75000"/>
              </a:schemeClr>
            </a:solidFill>
          </a:ln>
          <a:effectLst/>
        </c:spPr>
        <c:txPr>
          <a:bodyPr rot="-60000000" spcFirstLastPara="1" vertOverflow="ellipsis" vert="horz" wrap="square" anchor="ctr" anchorCtr="1"/>
          <a:lstStyle/>
          <a:p>
            <a:pPr>
              <a:defRPr sz="700" b="0" i="0" u="none" strike="noStrike" kern="1200" baseline="0">
                <a:solidFill>
                  <a:schemeClr val="lt1">
                    <a:lumMod val="75000"/>
                  </a:schemeClr>
                </a:solidFill>
                <a:latin typeface="+mn-lt"/>
                <a:ea typeface="+mn-ea"/>
                <a:cs typeface="+mn-cs"/>
              </a:defRPr>
            </a:pPr>
            <a:endParaRPr lang="es-CO"/>
          </a:p>
        </c:txPr>
        <c:crossAx val="941848544"/>
        <c:crosses val="autoZero"/>
        <c:crossBetween val="midCat"/>
      </c:valAx>
      <c:valAx>
        <c:axId val="941848544"/>
        <c:scaling>
          <c:orientation val="minMax"/>
          <c:max val="200"/>
          <c:min val="-200"/>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n-US"/>
                  <a:t>ERROR E INCERTIDUMBRE  (mg)</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es-CO"/>
            </a:p>
          </c:txPr>
        </c:title>
        <c:numFmt formatCode="0.0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41848000"/>
        <c:crossesAt val="0"/>
        <c:crossBetween val="midCat"/>
        <c:majorUnit val="30"/>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7">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12700" cap="flat" cmpd="sng" algn="ctr">
        <a:solidFill>
          <a:schemeClr val="lt1">
            <a:alpha val="25000"/>
          </a:schemeClr>
        </a:solidFill>
        <a:round/>
      </a:ln>
    </cs:spPr>
    <cs:defRPr sz="900" b="0" kern="1200" spc="10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effectRef idx="0"/>
    <cs:fontRef idx="minor">
      <a:schemeClr val="lt1"/>
    </cs:fontRef>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8575" cap="rnd">
        <a:solidFill>
          <a:schemeClr val="lt1">
            <a:alpha val="50000"/>
          </a:schemeClr>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cap="flat" cmpd="sng" algn="ctr">
        <a:gradFill>
          <a:gsLst>
            <a:gs pos="79000">
              <a:schemeClr val="phClr"/>
            </a:gs>
            <a:gs pos="0">
              <a:schemeClr val="lt1">
                <a:alpha val="6000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image" Target="file:///\\Abeltran\publico\Logo%20completo.gif"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375634</xdr:colOff>
      <xdr:row>68</xdr:row>
      <xdr:rowOff>21868</xdr:rowOff>
    </xdr:from>
    <xdr:ext cx="2025739" cy="353766"/>
    <mc:AlternateContent xmlns:mc="http://schemas.openxmlformats.org/markup-compatibility/2006" xmlns:a14="http://schemas.microsoft.com/office/drawing/2010/main">
      <mc:Choice Requires="a14">
        <xdr:sp macro="" textlink="">
          <xdr:nvSpPr>
            <xdr:cNvPr id="5" name="CuadroTexto 4"/>
            <xdr:cNvSpPr txBox="1"/>
          </xdr:nvSpPr>
          <xdr:spPr>
            <a:xfrm>
              <a:off x="1220810" y="22519650"/>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5" name="CuadroTexto 4"/>
            <xdr:cNvSpPr txBox="1"/>
          </xdr:nvSpPr>
          <xdr:spPr>
            <a:xfrm>
              <a:off x="1220810" y="22519650"/>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a:t>
              </a:r>
              <a:endParaRPr lang="es-CO" sz="1000" b="1"/>
            </a:p>
          </xdr:txBody>
        </xdr:sp>
      </mc:Fallback>
    </mc:AlternateContent>
    <xdr:clientData/>
  </xdr:oneCellAnchor>
  <xdr:oneCellAnchor>
    <xdr:from>
      <xdr:col>9</xdr:col>
      <xdr:colOff>379344</xdr:colOff>
      <xdr:row>76</xdr:row>
      <xdr:rowOff>192983</xdr:rowOff>
    </xdr:from>
    <xdr:ext cx="65" cy="172227"/>
    <xdr:sp macro="" textlink="">
      <xdr:nvSpPr>
        <xdr:cNvPr id="3" name="CuadroTexto 2"/>
        <xdr:cNvSpPr txBox="1"/>
      </xdr:nvSpPr>
      <xdr:spPr>
        <a:xfrm>
          <a:off x="8008869" y="217480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56</xdr:row>
      <xdr:rowOff>117231</xdr:rowOff>
    </xdr:from>
    <xdr:ext cx="65" cy="172227"/>
    <xdr:sp macro="" textlink="">
      <xdr:nvSpPr>
        <xdr:cNvPr id="29" name="CuadroTexto 28"/>
        <xdr:cNvSpPr txBox="1"/>
      </xdr:nvSpPr>
      <xdr:spPr>
        <a:xfrm>
          <a:off x="1953624" y="1797227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55</xdr:row>
      <xdr:rowOff>95983</xdr:rowOff>
    </xdr:from>
    <xdr:ext cx="65" cy="172227"/>
    <xdr:sp macro="" textlink="">
      <xdr:nvSpPr>
        <xdr:cNvPr id="19" name="CuadroTexto 18"/>
        <xdr:cNvSpPr txBox="1"/>
      </xdr:nvSpPr>
      <xdr:spPr>
        <a:xfrm>
          <a:off x="2001982" y="1757002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36</xdr:row>
      <xdr:rowOff>2596</xdr:rowOff>
    </xdr:from>
    <xdr:ext cx="796052" cy="210507"/>
    <mc:AlternateContent xmlns:mc="http://schemas.openxmlformats.org/markup-compatibility/2006" xmlns:a14="http://schemas.microsoft.com/office/drawing/2010/main">
      <mc:Choice Requires="a14">
        <xdr:sp macro="" textlink="">
          <xdr:nvSpPr>
            <xdr:cNvPr id="2" name="CuadroTexto 1"/>
            <xdr:cNvSpPr txBox="1"/>
          </xdr:nvSpPr>
          <xdr:spPr>
            <a:xfrm>
              <a:off x="884095" y="11146846"/>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2" name="CuadroTexto 1"/>
            <xdr:cNvSpPr txBox="1"/>
          </xdr:nvSpPr>
          <xdr:spPr>
            <a:xfrm>
              <a:off x="884095" y="11146846"/>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1</xdr:col>
      <xdr:colOff>167986</xdr:colOff>
      <xdr:row>71</xdr:row>
      <xdr:rowOff>19050</xdr:rowOff>
    </xdr:from>
    <xdr:ext cx="2314575" cy="361949"/>
    <mc:AlternateContent xmlns:mc="http://schemas.openxmlformats.org/markup-compatibility/2006" xmlns:a14="http://schemas.microsoft.com/office/drawing/2010/main">
      <mc:Choice Requires="a14">
        <xdr:sp macro="" textlink="">
          <xdr:nvSpPr>
            <xdr:cNvPr id="37" name="CuadroTexto 36"/>
            <xdr:cNvSpPr txBox="1"/>
          </xdr:nvSpPr>
          <xdr:spPr>
            <a:xfrm>
              <a:off x="1015711" y="23231475"/>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b="1" i="1">
                            <a:solidFill>
                              <a:schemeClr val="tx1"/>
                            </a:solidFill>
                            <a:effectLst/>
                            <a:latin typeface="Cambria Math" panose="02040503050406030204" pitchFamily="18" charset="0"/>
                            <a:ea typeface="+mn-ea"/>
                            <a:cs typeface="+mn-cs"/>
                          </a:rPr>
                        </m:ctrlPr>
                      </m:sSupPr>
                      <m:e>
                        <m:r>
                          <a:rPr lang="es-CO" sz="1100" b="1" i="1">
                            <a:solidFill>
                              <a:schemeClr val="tx1"/>
                            </a:solidFill>
                            <a:effectLst/>
                            <a:latin typeface="Cambria Math" panose="02040503050406030204" pitchFamily="18" charset="0"/>
                            <a:ea typeface="+mn-ea"/>
                            <a:cs typeface="+mn-cs"/>
                          </a:rPr>
                          <m:t>𝒖</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𝑑</m:t>
                            </m:r>
                          </m:e>
                          <m:sup>
                            <m:r>
                              <a:rPr lang="es-CO" sz="1100" i="1">
                                <a:solidFill>
                                  <a:schemeClr val="tx1"/>
                                </a:solidFill>
                                <a:effectLst/>
                                <a:latin typeface="Cambria Math" panose="02040503050406030204" pitchFamily="18" charset="0"/>
                                <a:ea typeface="+mn-ea"/>
                                <a:cs typeface="+mn-cs"/>
                              </a:rPr>
                              <m:t>2</m:t>
                            </m:r>
                          </m:sup>
                        </m:sSup>
                      </m:num>
                      <m:den>
                        <m:r>
                          <a:rPr lang="es-CO" sz="1100" i="1">
                            <a:solidFill>
                              <a:schemeClr val="tx1"/>
                            </a:solidFill>
                            <a:effectLst/>
                            <a:latin typeface="Cambria Math" panose="02040503050406030204" pitchFamily="18" charset="0"/>
                            <a:ea typeface="+mn-ea"/>
                            <a:cs typeface="+mn-cs"/>
                          </a:rPr>
                          <m:t>6</m:t>
                        </m:r>
                      </m:den>
                    </m:f>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𝑠</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𝐼</m:t>
                        </m:r>
                      </m:e>
                    </m:d>
                    <m:r>
                      <a:rPr lang="es-CO" sz="1100" i="1">
                        <a:solidFill>
                          <a:schemeClr val="tx1"/>
                        </a:solidFill>
                        <a:effectLst/>
                        <a:latin typeface="Cambria Math" panose="02040503050406030204" pitchFamily="18" charset="0"/>
                        <a:ea typeface="+mn-ea"/>
                        <a:cs typeface="+mn-cs"/>
                      </a:rPr>
                      <m:t>+ </m:t>
                    </m:r>
                    <m:sSup>
                      <m:sSupPr>
                        <m:ctrlPr>
                          <a:rPr lang="es-CO" sz="1100" i="1">
                            <a:solidFill>
                              <a:schemeClr val="tx1"/>
                            </a:solidFill>
                            <a:effectLst/>
                            <a:latin typeface="Cambria Math" panose="02040503050406030204" pitchFamily="18" charset="0"/>
                            <a:ea typeface="+mn-ea"/>
                            <a:cs typeface="+mn-cs"/>
                          </a:rPr>
                        </m:ctrlPr>
                      </m:sSupPr>
                      <m:e>
                        <m:acc>
                          <m:accPr>
                            <m:chr m:val="̂"/>
                            <m:ctrlPr>
                              <a:rPr lang="es-CO" sz="1100" i="1">
                                <a:solidFill>
                                  <a:schemeClr val="tx1"/>
                                </a:solidFill>
                                <a:effectLst/>
                                <a:latin typeface="Cambria Math" panose="02040503050406030204" pitchFamily="18" charset="0"/>
                                <a:ea typeface="+mn-ea"/>
                                <a:cs typeface="+mn-cs"/>
                              </a:rPr>
                            </m:ctrlPr>
                          </m:accPr>
                          <m:e>
                            <m:r>
                              <a:rPr lang="es-CO" sz="1100" i="1">
                                <a:solidFill>
                                  <a:schemeClr val="tx1"/>
                                </a:solidFill>
                                <a:effectLst/>
                                <a:latin typeface="Cambria Math" panose="02040503050406030204" pitchFamily="18" charset="0"/>
                                <a:ea typeface="+mn-ea"/>
                                <a:cs typeface="+mn-cs"/>
                              </a:rPr>
                              <m:t>𝑤</m:t>
                            </m:r>
                          </m:e>
                        </m:acc>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𝐼</m:t>
                            </m:r>
                          </m:e>
                          <m:sub>
                            <m:r>
                              <a:rPr lang="es-CO" sz="1100" i="1">
                                <a:solidFill>
                                  <a:schemeClr val="tx1"/>
                                </a:solidFill>
                                <a:effectLst/>
                                <a:latin typeface="Cambria Math" panose="02040503050406030204" pitchFamily="18" charset="0"/>
                                <a:ea typeface="+mn-ea"/>
                                <a:cs typeface="+mn-cs"/>
                              </a:rPr>
                              <m:t>𝑒𝑐𝑐</m:t>
                            </m:r>
                          </m:sub>
                        </m:sSub>
                      </m:e>
                    </m:d>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𝐼</m:t>
                        </m:r>
                      </m:e>
                      <m:sup>
                        <m:r>
                          <a:rPr lang="es-CO" sz="1100" i="1">
                            <a:solidFill>
                              <a:schemeClr val="tx1"/>
                            </a:solidFill>
                            <a:effectLst/>
                            <a:latin typeface="Cambria Math" panose="02040503050406030204" pitchFamily="18" charset="0"/>
                            <a:ea typeface="+mn-ea"/>
                            <a:cs typeface="+mn-cs"/>
                          </a:rPr>
                          <m:t>2</m:t>
                        </m:r>
                      </m:sup>
                    </m:sSup>
                  </m:oMath>
                </m:oMathPara>
              </a14:m>
              <a:endParaRPr lang="es-CO" sz="1100">
                <a:solidFill>
                  <a:schemeClr val="tx1"/>
                </a:solidFill>
                <a:effectLst/>
                <a:latin typeface="+mn-lt"/>
                <a:ea typeface="+mn-ea"/>
                <a:cs typeface="+mn-cs"/>
              </a:endParaRPr>
            </a:p>
            <a:p>
              <a:pPr algn="ctr"/>
              <a:endParaRPr lang="es-CO" sz="1000" b="1"/>
            </a:p>
          </xdr:txBody>
        </xdr:sp>
      </mc:Choice>
      <mc:Fallback xmlns="">
        <xdr:sp macro="" textlink="">
          <xdr:nvSpPr>
            <xdr:cNvPr id="37" name="CuadroTexto 36"/>
            <xdr:cNvSpPr txBox="1"/>
          </xdr:nvSpPr>
          <xdr:spPr>
            <a:xfrm>
              <a:off x="1015711" y="23231475"/>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𝒖^𝟐 (𝑰)=</a:t>
              </a:r>
              <a:r>
                <a:rPr lang="es-CO" sz="1100" i="0">
                  <a:solidFill>
                    <a:schemeClr val="tx1"/>
                  </a:solidFill>
                  <a:effectLst/>
                  <a:latin typeface="Cambria Math" panose="02040503050406030204" pitchFamily="18" charset="0"/>
                  <a:ea typeface="+mn-ea"/>
                  <a:cs typeface="+mn-cs"/>
                </a:rPr>
                <a:t>𝑑^2/6+𝑠^2 (𝐼)+ 𝑤 ̂^2 (𝛿𝐼_𝑒𝑐𝑐 ) 𝐼^2</a:t>
              </a:r>
              <a:endParaRPr lang="es-CO" sz="110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1</xdr:col>
      <xdr:colOff>505692</xdr:colOff>
      <xdr:row>70</xdr:row>
      <xdr:rowOff>18184</xdr:rowOff>
    </xdr:from>
    <xdr:ext cx="1962150" cy="361949"/>
    <mc:AlternateContent xmlns:mc="http://schemas.openxmlformats.org/markup-compatibility/2006" xmlns:a14="http://schemas.microsoft.com/office/drawing/2010/main">
      <mc:Choice Requires="a14">
        <xdr:sp macro="" textlink="">
          <xdr:nvSpPr>
            <xdr:cNvPr id="40" name="CuadroTexto 39"/>
            <xdr:cNvSpPr txBox="1"/>
          </xdr:nvSpPr>
          <xdr:spPr>
            <a:xfrm>
              <a:off x="1354283" y="22705002"/>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2 </m:t>
                        </m:r>
                      </m:e>
                    </m:ra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6</m:t>
                        </m:r>
                      </m:e>
                    </m:rad>
                  </m:oMath>
                </m:oMathPara>
              </a14:m>
              <a:endParaRPr lang="es-CO" sz="1100">
                <a:solidFill>
                  <a:schemeClr val="tx1"/>
                </a:solidFill>
                <a:effectLst/>
                <a:latin typeface="+mn-lt"/>
                <a:ea typeface="+mn-ea"/>
                <a:cs typeface="+mn-cs"/>
              </a:endParaRPr>
            </a:p>
          </xdr:txBody>
        </xdr:sp>
      </mc:Choice>
      <mc:Fallback xmlns="">
        <xdr:sp macro="" textlink="">
          <xdr:nvSpPr>
            <xdr:cNvPr id="40" name="CuadroTexto 39"/>
            <xdr:cNvSpPr txBox="1"/>
          </xdr:nvSpPr>
          <xdr:spPr>
            <a:xfrm>
              <a:off x="1354283" y="22705002"/>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6</a:t>
              </a:r>
              <a:endParaRPr lang="es-CO" sz="1100">
                <a:solidFill>
                  <a:schemeClr val="tx1"/>
                </a:solidFill>
                <a:effectLst/>
                <a:latin typeface="+mn-lt"/>
                <a:ea typeface="+mn-ea"/>
                <a:cs typeface="+mn-cs"/>
              </a:endParaRPr>
            </a:p>
          </xdr:txBody>
        </xdr:sp>
      </mc:Fallback>
    </mc:AlternateContent>
    <xdr:clientData/>
  </xdr:oneCellAnchor>
  <xdr:oneCellAnchor>
    <xdr:from>
      <xdr:col>2</xdr:col>
      <xdr:colOff>106507</xdr:colOff>
      <xdr:row>69</xdr:row>
      <xdr:rowOff>66675</xdr:rowOff>
    </xdr:from>
    <xdr:ext cx="1304925" cy="295275"/>
    <mc:AlternateContent xmlns:mc="http://schemas.openxmlformats.org/markup-compatibility/2006" xmlns:a14="http://schemas.microsoft.com/office/drawing/2010/main">
      <mc:Choice Requires="a14">
        <xdr:sp macro="" textlink="">
          <xdr:nvSpPr>
            <xdr:cNvPr id="41" name="CuadroTexto 40"/>
            <xdr:cNvSpPr txBox="1"/>
          </xdr:nvSpPr>
          <xdr:spPr>
            <a:xfrm>
              <a:off x="1803689" y="22355175"/>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𝑛</m:t>
                        </m:r>
                      </m:e>
                    </m:rad>
                  </m:oMath>
                </m:oMathPara>
              </a14:m>
              <a:endParaRPr lang="es-CO" sz="1100">
                <a:solidFill>
                  <a:schemeClr val="tx1"/>
                </a:solidFill>
                <a:effectLst/>
                <a:latin typeface="+mn-lt"/>
                <a:ea typeface="+mn-ea"/>
                <a:cs typeface="+mn-cs"/>
              </a:endParaRPr>
            </a:p>
          </xdr:txBody>
        </xdr:sp>
      </mc:Choice>
      <mc:Fallback xmlns="">
        <xdr:sp macro="" textlink="">
          <xdr:nvSpPr>
            <xdr:cNvPr id="41" name="CuadroTexto 40"/>
            <xdr:cNvSpPr txBox="1"/>
          </xdr:nvSpPr>
          <xdr:spPr>
            <a:xfrm>
              <a:off x="1803689" y="22355175"/>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𝑗)⁄</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𝑛</a:t>
              </a:r>
              <a:endParaRPr lang="es-CO" sz="1100">
                <a:solidFill>
                  <a:schemeClr val="tx1"/>
                </a:solidFill>
                <a:effectLst/>
                <a:latin typeface="+mn-lt"/>
                <a:ea typeface="+mn-ea"/>
                <a:cs typeface="+mn-cs"/>
              </a:endParaRPr>
            </a:p>
          </xdr:txBody>
        </xdr:sp>
      </mc:Fallback>
    </mc:AlternateContent>
    <xdr:clientData/>
  </xdr:oneCellAnchor>
  <xdr:oneCellAnchor>
    <xdr:from>
      <xdr:col>0</xdr:col>
      <xdr:colOff>695325</xdr:colOff>
      <xdr:row>76</xdr:row>
      <xdr:rowOff>95250</xdr:rowOff>
    </xdr:from>
    <xdr:ext cx="2714625" cy="247650"/>
    <mc:AlternateContent xmlns:mc="http://schemas.openxmlformats.org/markup-compatibility/2006" xmlns:a14="http://schemas.microsoft.com/office/drawing/2010/main">
      <mc:Choice Requires="a14">
        <xdr:sp macro="" textlink="">
          <xdr:nvSpPr>
            <xdr:cNvPr id="42" name="CuadroTexto 41"/>
            <xdr:cNvSpPr txBox="1"/>
          </xdr:nvSpPr>
          <xdr:spPr>
            <a:xfrm>
              <a:off x="695325" y="25307925"/>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42" name="CuadroTexto 41"/>
            <xdr:cNvSpPr txBox="1"/>
          </xdr:nvSpPr>
          <xdr:spPr>
            <a:xfrm>
              <a:off x="695325" y="25307925"/>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mn-lt"/>
                  <a:ea typeface="+mn-ea"/>
                  <a:cs typeface="+mn-cs"/>
                </a:rPr>
                <a:t>𝑢^2 〖(𝑚〗_𝑟𝑒𝑓)</a:t>
              </a:r>
              <a:r>
                <a:rPr lang="es-CO" sz="1100" i="0">
                  <a:solidFill>
                    <a:schemeClr val="tx1"/>
                  </a:solidFill>
                  <a:effectLst/>
                  <a:latin typeface="+mn-lt"/>
                  <a:ea typeface="+mn-ea"/>
                  <a:cs typeface="+mn-cs"/>
                </a:rPr>
                <a:t>=</a:t>
              </a:r>
              <a:r>
                <a:rPr lang="es-CO" sz="1100" b="0" i="0">
                  <a:solidFill>
                    <a:schemeClr val="tx1"/>
                  </a:solidFill>
                  <a:effectLst/>
                  <a:latin typeface="+mn-lt"/>
                  <a:ea typeface="+mn-ea"/>
                  <a:cs typeface="+mn-cs"/>
                </a:rPr>
                <a:t>𝑢^2 (</a:t>
              </a:r>
              <a:r>
                <a:rPr lang="es-CO" sz="1100" i="0">
                  <a:solidFill>
                    <a:schemeClr val="tx1"/>
                  </a:solidFill>
                  <a:effectLst/>
                  <a:latin typeface="+mn-lt"/>
                  <a:ea typeface="+mn-ea"/>
                  <a:cs typeface="+mn-cs"/>
                </a:rPr>
                <a:t>𝛿𝑚_𝑐</a:t>
              </a:r>
              <a:r>
                <a:rPr lang="es-CO" sz="1100" b="0" i="0">
                  <a:solidFill>
                    <a:schemeClr val="tx1"/>
                  </a:solidFill>
                  <a:effectLst/>
                  <a:latin typeface="+mn-lt"/>
                  <a:ea typeface="+mn-ea"/>
                  <a:cs typeface="+mn-cs"/>
                </a:rPr>
                <a:t>)</a:t>
              </a:r>
              <a:r>
                <a:rPr lang="es-CO" sz="1100" i="0">
                  <a:solidFill>
                    <a:schemeClr val="tx1"/>
                  </a:solidFill>
                  <a:effectLst/>
                  <a:latin typeface="+mn-lt"/>
                  <a:ea typeface="+mn-ea"/>
                  <a:cs typeface="+mn-cs"/>
                </a:rPr>
                <a:t>+</a:t>
              </a:r>
              <a:r>
                <a:rPr lang="es-CO" sz="1100" b="0" i="0">
                  <a:solidFill>
                    <a:schemeClr val="tx1"/>
                  </a:solidFill>
                  <a:effectLst/>
                  <a:latin typeface="+mn-lt"/>
                  <a:ea typeface="+mn-ea"/>
                  <a:cs typeface="+mn-cs"/>
                </a:rPr>
                <a:t>𝑢^2 (</a:t>
              </a:r>
              <a:r>
                <a:rPr lang="es-CO" sz="1100" i="0">
                  <a:solidFill>
                    <a:schemeClr val="tx1"/>
                  </a:solidFill>
                  <a:effectLst/>
                  <a:latin typeface="+mn-lt"/>
                  <a:ea typeface="+mn-ea"/>
                  <a:cs typeface="+mn-cs"/>
                </a:rPr>
                <a:t>𝛿𝑚_𝐵</a:t>
              </a:r>
              <a:r>
                <a:rPr lang="es-CO" sz="1100" b="1" i="0">
                  <a:solidFill>
                    <a:schemeClr val="tx1"/>
                  </a:solidFill>
                  <a:effectLst/>
                  <a:latin typeface="+mn-lt"/>
                  <a:ea typeface="+mn-ea"/>
                  <a:cs typeface="+mn-cs"/>
                </a:rPr>
                <a:t>)+</a:t>
              </a:r>
              <a:r>
                <a:rPr lang="es-CO" sz="1100" b="0" i="0">
                  <a:solidFill>
                    <a:schemeClr val="tx1"/>
                  </a:solidFill>
                  <a:effectLst/>
                  <a:latin typeface="+mn-lt"/>
                  <a:ea typeface="+mn-ea"/>
                  <a:cs typeface="+mn-cs"/>
                </a:rPr>
                <a:t>𝑢^2 (</a:t>
              </a:r>
              <a:r>
                <a:rPr lang="es-CO" sz="1100" i="0">
                  <a:solidFill>
                    <a:schemeClr val="tx1"/>
                  </a:solidFill>
                  <a:effectLst/>
                  <a:latin typeface="+mn-lt"/>
                  <a:ea typeface="+mn-ea"/>
                  <a:cs typeface="+mn-cs"/>
                </a:rPr>
                <a:t>𝛿𝑚_𝐷</a:t>
              </a:r>
              <a:r>
                <a:rPr lang="es-CO" sz="1100" b="0" i="0">
                  <a:solidFill>
                    <a:schemeClr val="tx1"/>
                  </a:solidFill>
                  <a:effectLst/>
                  <a:latin typeface="+mn-lt"/>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145473</xdr:colOff>
      <xdr:row>73</xdr:row>
      <xdr:rowOff>55418</xdr:rowOff>
    </xdr:from>
    <xdr:ext cx="1304925" cy="295275"/>
    <mc:AlternateContent xmlns:mc="http://schemas.openxmlformats.org/markup-compatibility/2006" xmlns:a14="http://schemas.microsoft.com/office/drawing/2010/main">
      <mc:Choice Requires="a14">
        <xdr:sp macro="" textlink="">
          <xdr:nvSpPr>
            <xdr:cNvPr id="43" name="CuadroTexto 42"/>
            <xdr:cNvSpPr txBox="1"/>
          </xdr:nvSpPr>
          <xdr:spPr>
            <a:xfrm>
              <a:off x="1842655" y="2393719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𝐾</m:t>
                    </m:r>
                  </m:oMath>
                </m:oMathPara>
              </a14:m>
              <a:endParaRPr lang="es-CO" sz="1100">
                <a:solidFill>
                  <a:schemeClr val="tx1"/>
                </a:solidFill>
                <a:effectLst/>
                <a:latin typeface="+mn-lt"/>
                <a:ea typeface="+mn-ea"/>
                <a:cs typeface="+mn-cs"/>
              </a:endParaRPr>
            </a:p>
          </xdr:txBody>
        </xdr:sp>
      </mc:Choice>
      <mc:Fallback xmlns="">
        <xdr:sp macro="" textlink="">
          <xdr:nvSpPr>
            <xdr:cNvPr id="43" name="CuadroTexto 42"/>
            <xdr:cNvSpPr txBox="1"/>
          </xdr:nvSpPr>
          <xdr:spPr>
            <a:xfrm>
              <a:off x="1842655" y="2393719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)=𝑈/𝐾</a:t>
              </a:r>
              <a:endParaRPr lang="es-CO" sz="1100">
                <a:solidFill>
                  <a:schemeClr val="tx1"/>
                </a:solidFill>
                <a:effectLst/>
                <a:latin typeface="+mn-lt"/>
                <a:ea typeface="+mn-ea"/>
                <a:cs typeface="+mn-cs"/>
              </a:endParaRPr>
            </a:p>
          </xdr:txBody>
        </xdr:sp>
      </mc:Fallback>
    </mc:AlternateContent>
    <xdr:clientData/>
  </xdr:oneCellAnchor>
  <xdr:oneCellAnchor>
    <xdr:from>
      <xdr:col>1</xdr:col>
      <xdr:colOff>142875</xdr:colOff>
      <xdr:row>96</xdr:row>
      <xdr:rowOff>95250</xdr:rowOff>
    </xdr:from>
    <xdr:ext cx="3217719" cy="217344"/>
    <mc:AlternateContent xmlns:mc="http://schemas.openxmlformats.org/markup-compatibility/2006" xmlns:a14="http://schemas.microsoft.com/office/drawing/2010/main">
      <mc:Choice Requires="a14">
        <xdr:sp macro="" textlink="">
          <xdr:nvSpPr>
            <xdr:cNvPr id="44" name="CuadroTexto 43"/>
            <xdr:cNvSpPr txBox="1"/>
          </xdr:nvSpPr>
          <xdr:spPr>
            <a:xfrm>
              <a:off x="1028700" y="33566100"/>
              <a:ext cx="3217719" cy="2173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r>
                      <m:rPr>
                        <m:sty m:val="p"/>
                      </m:rPr>
                      <a:rPr lang="es-CO" sz="1100" b="0" i="0">
                        <a:solidFill>
                          <a:schemeClr val="tx1"/>
                        </a:solidFill>
                        <a:effectLst/>
                        <a:latin typeface="Cambria Math" panose="02040503050406030204" pitchFamily="18" charset="0"/>
                        <a:ea typeface="+mn-ea"/>
                        <a:cs typeface="+mn-cs"/>
                      </a:rPr>
                      <m:t>INVERSA</m:t>
                    </m:r>
                    <m:r>
                      <a:rPr lang="es-CO" sz="1100" b="0" i="0">
                        <a:solidFill>
                          <a:schemeClr val="tx1"/>
                        </a:solidFill>
                        <a:effectLst/>
                        <a:latin typeface="Cambria Math" panose="02040503050406030204" pitchFamily="18" charset="0"/>
                        <a:ea typeface="+mn-ea"/>
                        <a:cs typeface="+mn-cs"/>
                      </a:rPr>
                      <m:t>.</m:t>
                    </m:r>
                    <m:r>
                      <m:rPr>
                        <m:sty m:val="p"/>
                      </m:rPr>
                      <a:rPr lang="es-CO" sz="1100" b="0" i="0">
                        <a:solidFill>
                          <a:schemeClr val="tx1"/>
                        </a:solidFill>
                        <a:effectLst/>
                        <a:latin typeface="Cambria Math" panose="02040503050406030204" pitchFamily="18" charset="0"/>
                        <a:ea typeface="+mn-ea"/>
                        <a:cs typeface="+mn-cs"/>
                      </a:rPr>
                      <m:t>T</m:t>
                    </m:r>
                    <m:r>
                      <a:rPr lang="es-CO" sz="1100" b="0" i="0">
                        <a:solidFill>
                          <a:schemeClr val="tx1"/>
                        </a:solidFill>
                        <a:effectLst/>
                        <a:latin typeface="Cambria Math" panose="02040503050406030204" pitchFamily="18" charset="0"/>
                        <a:ea typeface="+mn-ea"/>
                        <a:cs typeface="+mn-cs"/>
                      </a:rPr>
                      <m:t> </m:t>
                    </m:r>
                    <m:r>
                      <m:rPr>
                        <m:sty m:val="p"/>
                      </m:rPr>
                      <a:rPr lang="es-CO" sz="1100" b="0" i="0">
                        <a:solidFill>
                          <a:schemeClr val="tx1"/>
                        </a:solidFill>
                        <a:effectLst/>
                        <a:latin typeface="Cambria Math" panose="02040503050406030204" pitchFamily="18" charset="0"/>
                        <a:ea typeface="+mn-ea"/>
                        <a:cs typeface="+mn-cs"/>
                      </a:rPr>
                      <m:t>STUDEND</m:t>
                    </m:r>
                    <m:r>
                      <a:rPr lang="es-CO" sz="1100" b="0" i="0">
                        <a:solidFill>
                          <a:schemeClr val="tx1"/>
                        </a:solidFill>
                        <a:effectLst/>
                        <a:latin typeface="Cambria Math" panose="02040503050406030204" pitchFamily="18" charset="0"/>
                        <a:ea typeface="+mn-ea"/>
                        <a:cs typeface="+mn-cs"/>
                      </a:rPr>
                      <m:t>.2</m:t>
                    </m:r>
                    <m:r>
                      <m:rPr>
                        <m:sty m:val="p"/>
                      </m:rPr>
                      <a:rPr lang="es-CO" sz="1100" b="0" i="0">
                        <a:solidFill>
                          <a:schemeClr val="tx1"/>
                        </a:solidFill>
                        <a:effectLst/>
                        <a:latin typeface="Cambria Math" panose="02040503050406030204" pitchFamily="18" charset="0"/>
                        <a:ea typeface="+mn-ea"/>
                        <a:cs typeface="+mn-cs"/>
                      </a:rPr>
                      <m:t>C</m:t>
                    </m:r>
                    <m:r>
                      <a:rPr lang="es-CO" sz="1100" b="0" i="0">
                        <a:solidFill>
                          <a:schemeClr val="tx1"/>
                        </a:solidFill>
                        <a:effectLst/>
                        <a:latin typeface="Cambria Math" panose="02040503050406030204" pitchFamily="18" charset="0"/>
                        <a:ea typeface="+mn-ea"/>
                        <a:cs typeface="+mn-cs"/>
                      </a:rPr>
                      <m:t>(100</m:t>
                    </m:r>
                    <m:r>
                      <a:rPr lang="es-CO" sz="1100" b="0" i="1">
                        <a:solidFill>
                          <a:schemeClr val="tx1"/>
                        </a:solidFill>
                        <a:effectLst/>
                        <a:latin typeface="Cambria Math" panose="02040503050406030204" pitchFamily="18" charset="0"/>
                        <a:ea typeface="+mn-ea"/>
                        <a:cs typeface="+mn-cs"/>
                      </a:rPr>
                      <m:t>%−95,45%  ;</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sub>
                    </m:sSub>
                  </m:oMath>
                </m:oMathPara>
              </a14:m>
              <a:endParaRPr lang="es-CO" sz="1100">
                <a:solidFill>
                  <a:schemeClr val="tx1"/>
                </a:solidFill>
                <a:effectLst/>
                <a:latin typeface="+mn-lt"/>
                <a:ea typeface="+mn-ea"/>
                <a:cs typeface="+mn-cs"/>
              </a:endParaRPr>
            </a:p>
          </xdr:txBody>
        </xdr:sp>
      </mc:Choice>
      <mc:Fallback xmlns="">
        <xdr:sp macro="" textlink="">
          <xdr:nvSpPr>
            <xdr:cNvPr id="44" name="CuadroTexto 43"/>
            <xdr:cNvSpPr txBox="1"/>
          </xdr:nvSpPr>
          <xdr:spPr>
            <a:xfrm>
              <a:off x="1028700" y="33566100"/>
              <a:ext cx="3217719" cy="2173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0" i="0">
                  <a:solidFill>
                    <a:schemeClr val="tx1"/>
                  </a:solidFill>
                  <a:effectLst/>
                  <a:latin typeface="Cambria Math" panose="02040503050406030204" pitchFamily="18" charset="0"/>
                  <a:ea typeface="+mn-ea"/>
                  <a:cs typeface="+mn-cs"/>
                </a:rPr>
                <a:t>INVERSA.T STUDEND.2C(100%−95,45%  ;</a:t>
              </a:r>
              <a:r>
                <a:rPr lang="es-CO" sz="1100" i="0">
                  <a:solidFill>
                    <a:schemeClr val="tx1"/>
                  </a:solidFill>
                  <a:effectLst/>
                  <a:latin typeface="Cambria Math" panose="02040503050406030204" pitchFamily="18" charset="0"/>
                  <a:ea typeface="+mn-ea"/>
                  <a:cs typeface="+mn-cs"/>
                </a:rPr>
                <a:t>𝑣_(𝑒𝑓𝑓(𝐸))</a:t>
              </a:r>
              <a:endParaRPr lang="es-CO" sz="1100">
                <a:solidFill>
                  <a:schemeClr val="tx1"/>
                </a:solidFill>
                <a:effectLst/>
                <a:latin typeface="+mn-lt"/>
                <a:ea typeface="+mn-ea"/>
                <a:cs typeface="+mn-cs"/>
              </a:endParaRPr>
            </a:p>
          </xdr:txBody>
        </xdr:sp>
      </mc:Fallback>
    </mc:AlternateContent>
    <xdr:clientData/>
  </xdr:oneCellAnchor>
  <xdr:oneCellAnchor>
    <xdr:from>
      <xdr:col>1</xdr:col>
      <xdr:colOff>206953</xdr:colOff>
      <xdr:row>74</xdr:row>
      <xdr:rowOff>39832</xdr:rowOff>
    </xdr:from>
    <xdr:ext cx="2238374" cy="323850"/>
    <mc:AlternateContent xmlns:mc="http://schemas.openxmlformats.org/markup-compatibility/2006" xmlns:a14="http://schemas.microsoft.com/office/drawing/2010/main">
      <mc:Choice Requires="a14">
        <xdr:sp macro="" textlink="">
          <xdr:nvSpPr>
            <xdr:cNvPr id="45" name="CuadroTexto 44"/>
            <xdr:cNvSpPr txBox="1"/>
          </xdr:nvSpPr>
          <xdr:spPr>
            <a:xfrm>
              <a:off x="1054678" y="24452407"/>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den>
                    </m:f>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r>
                      <a:rPr lang="es-ES" sz="1100" i="1">
                        <a:solidFill>
                          <a:schemeClr val="tx1"/>
                        </a:solidFill>
                        <a:effectLst/>
                        <a:latin typeface="Cambria Math" panose="02040503050406030204" pitchFamily="18" charset="0"/>
                        <a:ea typeface="+mn-ea"/>
                        <a:cs typeface="+mn-cs"/>
                      </a:rPr>
                      <m:t>=3∗</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den>
                    </m:f>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oMath>
                </m:oMathPara>
              </a14:m>
              <a:endParaRPr lang="es-CO" sz="1100">
                <a:solidFill>
                  <a:schemeClr val="tx1"/>
                </a:solidFill>
                <a:effectLst/>
                <a:latin typeface="+mn-lt"/>
                <a:ea typeface="+mn-ea"/>
                <a:cs typeface="+mn-cs"/>
              </a:endParaRPr>
            </a:p>
          </xdr:txBody>
        </xdr:sp>
      </mc:Choice>
      <mc:Fallback xmlns="">
        <xdr:sp macro="" textlink="">
          <xdr:nvSpPr>
            <xdr:cNvPr id="45" name="CuadroTexto 44"/>
            <xdr:cNvSpPr txBox="1"/>
          </xdr:nvSpPr>
          <xdr:spPr>
            <a:xfrm>
              <a:off x="1054678" y="24452407"/>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3=3∗𝑈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endParaRPr lang="es-CO" sz="1100">
                <a:solidFill>
                  <a:schemeClr val="tx1"/>
                </a:solidFill>
                <a:effectLst/>
                <a:latin typeface="+mn-lt"/>
                <a:ea typeface="+mn-ea"/>
                <a:cs typeface="+mn-cs"/>
              </a:endParaRPr>
            </a:p>
          </xdr:txBody>
        </xdr:sp>
      </mc:Fallback>
    </mc:AlternateContent>
    <xdr:clientData/>
  </xdr:oneCellAnchor>
  <xdr:oneCellAnchor>
    <xdr:from>
      <xdr:col>1</xdr:col>
      <xdr:colOff>476250</xdr:colOff>
      <xdr:row>75</xdr:row>
      <xdr:rowOff>12123</xdr:rowOff>
    </xdr:from>
    <xdr:ext cx="1866900" cy="333375"/>
    <mc:AlternateContent xmlns:mc="http://schemas.openxmlformats.org/markup-compatibility/2006" xmlns:a14="http://schemas.microsoft.com/office/drawing/2010/main">
      <mc:Choice Requires="a14">
        <xdr:sp macro="" textlink="">
          <xdr:nvSpPr>
            <xdr:cNvPr id="46" name="CuadroTexto 45"/>
            <xdr:cNvSpPr txBox="1"/>
          </xdr:nvSpPr>
          <xdr:spPr>
            <a:xfrm>
              <a:off x="1324841" y="24690532"/>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𝐷</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3</m:t>
                        </m:r>
                      </m:den>
                    </m:f>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oMath>
                </m:oMathPara>
              </a14:m>
              <a:endParaRPr lang="es-CO" sz="1100">
                <a:solidFill>
                  <a:schemeClr val="tx1"/>
                </a:solidFill>
                <a:effectLst/>
                <a:latin typeface="+mn-lt"/>
                <a:ea typeface="+mn-ea"/>
                <a:cs typeface="+mn-cs"/>
              </a:endParaRPr>
            </a:p>
          </xdr:txBody>
        </xdr:sp>
      </mc:Choice>
      <mc:Fallback xmlns="">
        <xdr:sp macro="" textlink="">
          <xdr:nvSpPr>
            <xdr:cNvPr id="46" name="CuadroTexto 45"/>
            <xdr:cNvSpPr txBox="1"/>
          </xdr:nvSpPr>
          <xdr:spPr>
            <a:xfrm>
              <a:off x="1324841" y="24690532"/>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𝐷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endParaRPr lang="es-CO" sz="1100">
                <a:solidFill>
                  <a:schemeClr val="tx1"/>
                </a:solidFill>
                <a:effectLst/>
                <a:latin typeface="+mn-lt"/>
                <a:ea typeface="+mn-ea"/>
                <a:cs typeface="+mn-cs"/>
              </a:endParaRPr>
            </a:p>
          </xdr:txBody>
        </xdr:sp>
      </mc:Fallback>
    </mc:AlternateContent>
    <xdr:clientData/>
  </xdr:oneCellAnchor>
  <xdr:oneCellAnchor>
    <xdr:from>
      <xdr:col>2</xdr:col>
      <xdr:colOff>15661</xdr:colOff>
      <xdr:row>78</xdr:row>
      <xdr:rowOff>86290</xdr:rowOff>
    </xdr:from>
    <xdr:ext cx="1724025" cy="197389"/>
    <mc:AlternateContent xmlns:mc="http://schemas.openxmlformats.org/markup-compatibility/2006" xmlns:a14="http://schemas.microsoft.com/office/drawing/2010/main">
      <mc:Choice Requires="a14">
        <xdr:sp macro="" textlink="">
          <xdr:nvSpPr>
            <xdr:cNvPr id="48" name="CuadroTexto 47"/>
            <xdr:cNvSpPr txBox="1"/>
          </xdr:nvSpPr>
          <xdr:spPr>
            <a:xfrm>
              <a:off x="1787311" y="26499115"/>
              <a:ext cx="1724025" cy="197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48" name="CuadroTexto 47"/>
            <xdr:cNvSpPr txBox="1"/>
          </xdr:nvSpPr>
          <xdr:spPr>
            <a:xfrm>
              <a:off x="1787311" y="26499115"/>
              <a:ext cx="1724025" cy="1973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3</xdr:col>
      <xdr:colOff>116632</xdr:colOff>
      <xdr:row>92</xdr:row>
      <xdr:rowOff>359617</xdr:rowOff>
    </xdr:from>
    <xdr:ext cx="1399595" cy="670641"/>
    <mc:AlternateContent xmlns:mc="http://schemas.openxmlformats.org/markup-compatibility/2006" xmlns:a14="http://schemas.microsoft.com/office/drawing/2010/main">
      <mc:Choice Requires="a14">
        <xdr:sp macro="" textlink="">
          <xdr:nvSpPr>
            <xdr:cNvPr id="50" name="CuadroTexto 49"/>
            <xdr:cNvSpPr txBox="1"/>
          </xdr:nvSpPr>
          <xdr:spPr>
            <a:xfrm>
              <a:off x="2653392" y="32210051"/>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ysClr val="windowText" lastClr="000000"/>
                            </a:solidFill>
                            <a:effectLst/>
                            <a:latin typeface="Cambria Math" panose="02040503050406030204" pitchFamily="18" charset="0"/>
                            <a:ea typeface="+mn-ea"/>
                            <a:cs typeface="+mn-cs"/>
                          </a:rPr>
                        </m:ctrlPr>
                      </m:sSubPr>
                      <m:e>
                        <m:r>
                          <a:rPr lang="es-CO" sz="1050" i="1">
                            <a:solidFill>
                              <a:sysClr val="windowText" lastClr="000000"/>
                            </a:solidFill>
                            <a:effectLst/>
                            <a:latin typeface="Cambria Math" panose="02040503050406030204" pitchFamily="18" charset="0"/>
                            <a:ea typeface="+mn-ea"/>
                            <a:cs typeface="+mn-cs"/>
                          </a:rPr>
                          <m:t>𝑣</m:t>
                        </m:r>
                      </m:e>
                      <m:sub>
                        <m:r>
                          <a:rPr lang="es-CO" sz="1050" i="1">
                            <a:solidFill>
                              <a:sysClr val="windowText" lastClr="000000"/>
                            </a:solidFill>
                            <a:effectLst/>
                            <a:latin typeface="Cambria Math" panose="02040503050406030204" pitchFamily="18" charset="0"/>
                            <a:ea typeface="+mn-ea"/>
                            <a:cs typeface="+mn-cs"/>
                          </a:rPr>
                          <m:t>𝑒𝑓𝑓</m:t>
                        </m:r>
                        <m:r>
                          <a:rPr lang="es-CO" sz="1050" i="1">
                            <a:solidFill>
                              <a:sysClr val="windowText" lastClr="000000"/>
                            </a:solidFill>
                            <a:effectLst/>
                            <a:latin typeface="Cambria Math" panose="02040503050406030204" pitchFamily="18" charset="0"/>
                            <a:ea typeface="+mn-ea"/>
                            <a:cs typeface="+mn-cs"/>
                          </a:rPr>
                          <m:t>(</m:t>
                        </m:r>
                        <m:r>
                          <a:rPr lang="es-CO" sz="1050" i="1">
                            <a:solidFill>
                              <a:sysClr val="windowText" lastClr="000000"/>
                            </a:solidFill>
                            <a:effectLst/>
                            <a:latin typeface="Cambria Math" panose="02040503050406030204" pitchFamily="18" charset="0"/>
                            <a:ea typeface="+mn-ea"/>
                            <a:cs typeface="+mn-cs"/>
                          </a:rPr>
                          <m:t>𝐸</m:t>
                        </m:r>
                        <m:r>
                          <a:rPr lang="es-CO" sz="1050" i="1">
                            <a:solidFill>
                              <a:sysClr val="windowText" lastClr="000000"/>
                            </a:solidFill>
                            <a:effectLst/>
                            <a:latin typeface="Cambria Math" panose="02040503050406030204" pitchFamily="18" charset="0"/>
                            <a:ea typeface="+mn-ea"/>
                            <a:cs typeface="+mn-cs"/>
                          </a:rPr>
                          <m:t>)</m:t>
                        </m:r>
                      </m:sub>
                    </m:sSub>
                    <m:r>
                      <a:rPr lang="es-CO" sz="1050" b="0" i="1">
                        <a:solidFill>
                          <a:sysClr val="windowText" lastClr="000000"/>
                        </a:solidFill>
                        <a:effectLst/>
                        <a:latin typeface="Cambria Math" panose="02040503050406030204" pitchFamily="18" charset="0"/>
                        <a:ea typeface="+mn-ea"/>
                        <a:cs typeface="+mn-cs"/>
                      </a:rPr>
                      <m:t>  </m:t>
                    </m:r>
                    <m:f>
                      <m:fPr>
                        <m:ctrlPr>
                          <a:rPr lang="es-CO" sz="1050" i="1">
                            <a:solidFill>
                              <a:sysClr val="windowText" lastClr="000000"/>
                            </a:solidFill>
                            <a:effectLst/>
                            <a:latin typeface="Cambria Math" panose="02040503050406030204" pitchFamily="18" charset="0"/>
                            <a:ea typeface="+mn-ea"/>
                            <a:cs typeface="+mn-cs"/>
                          </a:rPr>
                        </m:ctrlPr>
                      </m:fPr>
                      <m:num>
                        <m:sSubSup>
                          <m:sSubSupPr>
                            <m:ctrlPr>
                              <a:rPr lang="es-CO" sz="1050" i="1">
                                <a:solidFill>
                                  <a:sysClr val="windowText" lastClr="000000"/>
                                </a:solidFill>
                                <a:effectLst/>
                                <a:latin typeface="Cambria Math" panose="02040503050406030204" pitchFamily="18" charset="0"/>
                                <a:ea typeface="+mn-ea"/>
                                <a:cs typeface="+mn-cs"/>
                              </a:rPr>
                            </m:ctrlPr>
                          </m:sSubSupPr>
                          <m:e>
                            <m:r>
                              <a:rPr lang="es-CO" sz="1050" i="1">
                                <a:solidFill>
                                  <a:sysClr val="windowText" lastClr="000000"/>
                                </a:solidFill>
                                <a:effectLst/>
                                <a:latin typeface="Cambria Math" panose="02040503050406030204" pitchFamily="18" charset="0"/>
                                <a:ea typeface="+mn-ea"/>
                                <a:cs typeface="+mn-cs"/>
                              </a:rPr>
                              <m:t>𝑢</m:t>
                            </m:r>
                          </m:e>
                          <m:sub>
                            <m:r>
                              <a:rPr lang="es-CO" sz="1050" i="1">
                                <a:solidFill>
                                  <a:sysClr val="windowText" lastClr="000000"/>
                                </a:solidFill>
                                <a:effectLst/>
                                <a:latin typeface="Cambria Math" panose="02040503050406030204" pitchFamily="18" charset="0"/>
                                <a:ea typeface="+mn-ea"/>
                                <a:cs typeface="+mn-cs"/>
                              </a:rPr>
                              <m:t>𝐸</m:t>
                            </m:r>
                          </m:sub>
                          <m:sup>
                            <m:r>
                              <a:rPr lang="es-CO" sz="1050" i="1">
                                <a:solidFill>
                                  <a:sysClr val="windowText" lastClr="000000"/>
                                </a:solidFill>
                                <a:effectLst/>
                                <a:latin typeface="Cambria Math" panose="02040503050406030204" pitchFamily="18" charset="0"/>
                                <a:ea typeface="+mn-ea"/>
                                <a:cs typeface="+mn-cs"/>
                              </a:rPr>
                              <m:t>4</m:t>
                            </m:r>
                          </m:sup>
                        </m:sSubSup>
                      </m:num>
                      <m:den>
                        <m:f>
                          <m:fPr>
                            <m:ctrlPr>
                              <a:rPr lang="es-CO" sz="1050" i="1">
                                <a:solidFill>
                                  <a:sysClr val="windowText" lastClr="000000"/>
                                </a:solidFill>
                                <a:effectLst/>
                                <a:latin typeface="Cambria Math" panose="02040503050406030204" pitchFamily="18" charset="0"/>
                                <a:ea typeface="+mn-ea"/>
                                <a:cs typeface="+mn-cs"/>
                              </a:rPr>
                            </m:ctrlPr>
                          </m:fPr>
                          <m:num>
                            <m:sSubSup>
                              <m:sSubSupPr>
                                <m:ctrlPr>
                                  <a:rPr lang="es-CO" sz="1050" i="1">
                                    <a:solidFill>
                                      <a:sysClr val="windowText" lastClr="000000"/>
                                    </a:solidFill>
                                    <a:effectLst/>
                                    <a:latin typeface="Cambria Math" panose="02040503050406030204" pitchFamily="18" charset="0"/>
                                    <a:ea typeface="+mn-ea"/>
                                    <a:cs typeface="+mn-cs"/>
                                  </a:rPr>
                                </m:ctrlPr>
                              </m:sSubSupPr>
                              <m:e>
                                <m:r>
                                  <a:rPr lang="es-CO" sz="1050" i="1">
                                    <a:solidFill>
                                      <a:sysClr val="windowText" lastClr="000000"/>
                                    </a:solidFill>
                                    <a:effectLst/>
                                    <a:latin typeface="Cambria Math" panose="02040503050406030204" pitchFamily="18" charset="0"/>
                                    <a:ea typeface="+mn-ea"/>
                                    <a:cs typeface="+mn-cs"/>
                                  </a:rPr>
                                  <m:t>𝑢</m:t>
                                </m:r>
                              </m:e>
                              <m:sub>
                                <m:r>
                                  <a:rPr lang="es-CO" sz="1050" i="1">
                                    <a:solidFill>
                                      <a:sysClr val="windowText" lastClr="000000"/>
                                    </a:solidFill>
                                    <a:effectLst/>
                                    <a:latin typeface="Cambria Math" panose="02040503050406030204" pitchFamily="18" charset="0"/>
                                    <a:ea typeface="+mn-ea"/>
                                    <a:cs typeface="+mn-cs"/>
                                  </a:rPr>
                                  <m:t>𝐼</m:t>
                                </m:r>
                              </m:sub>
                              <m:sup>
                                <m:r>
                                  <a:rPr lang="es-CO" sz="1050" i="1">
                                    <a:solidFill>
                                      <a:sysClr val="windowText" lastClr="000000"/>
                                    </a:solidFill>
                                    <a:effectLst/>
                                    <a:latin typeface="Cambria Math" panose="02040503050406030204" pitchFamily="18" charset="0"/>
                                    <a:ea typeface="+mn-ea"/>
                                    <a:cs typeface="+mn-cs"/>
                                  </a:rPr>
                                  <m:t>4</m:t>
                                </m:r>
                              </m:sup>
                            </m:sSubSup>
                          </m:num>
                          <m:den>
                            <m:sSub>
                              <m:sSubPr>
                                <m:ctrlPr>
                                  <a:rPr lang="es-CO" sz="1050" i="1">
                                    <a:solidFill>
                                      <a:sysClr val="windowText" lastClr="000000"/>
                                    </a:solidFill>
                                    <a:effectLst/>
                                    <a:latin typeface="Cambria Math" panose="02040503050406030204" pitchFamily="18" charset="0"/>
                                    <a:ea typeface="+mn-ea"/>
                                    <a:cs typeface="+mn-cs"/>
                                  </a:rPr>
                                </m:ctrlPr>
                              </m:sSubPr>
                              <m:e>
                                <m:r>
                                  <a:rPr lang="es-CO" sz="1050" i="1">
                                    <a:solidFill>
                                      <a:sysClr val="windowText" lastClr="000000"/>
                                    </a:solidFill>
                                    <a:effectLst/>
                                    <a:latin typeface="Cambria Math" panose="02040503050406030204" pitchFamily="18" charset="0"/>
                                    <a:ea typeface="+mn-ea"/>
                                    <a:cs typeface="+mn-cs"/>
                                  </a:rPr>
                                  <m:t>𝑣</m:t>
                                </m:r>
                              </m:e>
                              <m:sub>
                                <m:sSub>
                                  <m:sSubPr>
                                    <m:ctrlPr>
                                      <a:rPr lang="es-CO" sz="1050" i="1">
                                        <a:solidFill>
                                          <a:sysClr val="windowText" lastClr="000000"/>
                                        </a:solidFill>
                                        <a:effectLst/>
                                        <a:latin typeface="Cambria Math" panose="02040503050406030204" pitchFamily="18" charset="0"/>
                                        <a:ea typeface="+mn-ea"/>
                                        <a:cs typeface="+mn-cs"/>
                                      </a:rPr>
                                    </m:ctrlPr>
                                  </m:sSubPr>
                                  <m:e>
                                    <m:r>
                                      <a:rPr lang="es-CO" sz="1050" i="1">
                                        <a:solidFill>
                                          <a:sysClr val="windowText" lastClr="000000"/>
                                        </a:solidFill>
                                        <a:effectLst/>
                                        <a:latin typeface="Cambria Math" panose="02040503050406030204" pitchFamily="18" charset="0"/>
                                        <a:ea typeface="+mn-ea"/>
                                        <a:cs typeface="+mn-cs"/>
                                      </a:rPr>
                                      <m:t>𝑖</m:t>
                                    </m:r>
                                  </m:e>
                                  <m:sub>
                                    <m:r>
                                      <a:rPr lang="es-CO" sz="1050" i="1">
                                        <a:solidFill>
                                          <a:sysClr val="windowText" lastClr="000000"/>
                                        </a:solidFill>
                                        <a:effectLst/>
                                        <a:latin typeface="Cambria Math" panose="02040503050406030204" pitchFamily="18" charset="0"/>
                                        <a:ea typeface="+mn-ea"/>
                                        <a:cs typeface="+mn-cs"/>
                                      </a:rPr>
                                      <m:t>𝐼</m:t>
                                    </m:r>
                                  </m:sub>
                                </m:sSub>
                              </m:sub>
                            </m:sSub>
                          </m:den>
                        </m:f>
                        <m:r>
                          <a:rPr lang="es-CO" sz="1050" i="1">
                            <a:solidFill>
                              <a:sysClr val="windowText" lastClr="000000"/>
                            </a:solidFill>
                            <a:effectLst/>
                            <a:latin typeface="Cambria Math" panose="02040503050406030204" pitchFamily="18" charset="0"/>
                            <a:ea typeface="+mn-ea"/>
                            <a:cs typeface="+mn-cs"/>
                          </a:rPr>
                          <m:t>+</m:t>
                        </m:r>
                        <m:f>
                          <m:fPr>
                            <m:ctrlPr>
                              <a:rPr lang="es-CO" sz="1050" i="1">
                                <a:solidFill>
                                  <a:sysClr val="windowText" lastClr="000000"/>
                                </a:solidFill>
                                <a:effectLst/>
                                <a:latin typeface="Cambria Math" panose="02040503050406030204" pitchFamily="18" charset="0"/>
                                <a:ea typeface="+mn-ea"/>
                                <a:cs typeface="+mn-cs"/>
                              </a:rPr>
                            </m:ctrlPr>
                          </m:fPr>
                          <m:num>
                            <m:sSubSup>
                              <m:sSubSupPr>
                                <m:ctrlPr>
                                  <a:rPr lang="es-CO" sz="1050" i="1">
                                    <a:solidFill>
                                      <a:sysClr val="windowText" lastClr="000000"/>
                                    </a:solidFill>
                                    <a:effectLst/>
                                    <a:latin typeface="Cambria Math" panose="02040503050406030204" pitchFamily="18" charset="0"/>
                                    <a:ea typeface="+mn-ea"/>
                                    <a:cs typeface="+mn-cs"/>
                                  </a:rPr>
                                </m:ctrlPr>
                              </m:sSubSupPr>
                              <m:e>
                                <m:r>
                                  <a:rPr lang="es-CO" sz="1050" i="1">
                                    <a:solidFill>
                                      <a:sysClr val="windowText" lastClr="000000"/>
                                    </a:solidFill>
                                    <a:effectLst/>
                                    <a:latin typeface="Cambria Math" panose="02040503050406030204" pitchFamily="18" charset="0"/>
                                    <a:ea typeface="+mn-ea"/>
                                    <a:cs typeface="+mn-cs"/>
                                  </a:rPr>
                                  <m:t>𝑢</m:t>
                                </m:r>
                              </m:e>
                              <m:sub>
                                <m:sSub>
                                  <m:sSubPr>
                                    <m:ctrlPr>
                                      <a:rPr lang="es-CO" sz="1050" i="1">
                                        <a:solidFill>
                                          <a:sysClr val="windowText" lastClr="000000"/>
                                        </a:solidFill>
                                        <a:effectLst/>
                                        <a:latin typeface="Cambria Math" panose="02040503050406030204" pitchFamily="18" charset="0"/>
                                        <a:ea typeface="+mn-ea"/>
                                        <a:cs typeface="+mn-cs"/>
                                      </a:rPr>
                                    </m:ctrlPr>
                                  </m:sSubPr>
                                  <m:e>
                                    <m:r>
                                      <a:rPr lang="es-CO" sz="1050" i="1">
                                        <a:solidFill>
                                          <a:sysClr val="windowText" lastClr="000000"/>
                                        </a:solidFill>
                                        <a:effectLst/>
                                        <a:latin typeface="Cambria Math" panose="02040503050406030204" pitchFamily="18" charset="0"/>
                                        <a:ea typeface="+mn-ea"/>
                                        <a:cs typeface="+mn-cs"/>
                                      </a:rPr>
                                      <m:t>𝑚</m:t>
                                    </m:r>
                                  </m:e>
                                  <m:sub>
                                    <m:r>
                                      <a:rPr lang="es-CO" sz="1050" i="1">
                                        <a:solidFill>
                                          <a:sysClr val="windowText" lastClr="000000"/>
                                        </a:solidFill>
                                        <a:effectLst/>
                                        <a:latin typeface="Cambria Math" panose="02040503050406030204" pitchFamily="18" charset="0"/>
                                        <a:ea typeface="+mn-ea"/>
                                        <a:cs typeface="+mn-cs"/>
                                      </a:rPr>
                                      <m:t>𝑟𝑒𝑓</m:t>
                                    </m:r>
                                  </m:sub>
                                </m:sSub>
                              </m:sub>
                              <m:sup>
                                <m:r>
                                  <a:rPr lang="es-CO" sz="1050" i="1">
                                    <a:solidFill>
                                      <a:sysClr val="windowText" lastClr="000000"/>
                                    </a:solidFill>
                                    <a:effectLst/>
                                    <a:latin typeface="Cambria Math" panose="02040503050406030204" pitchFamily="18" charset="0"/>
                                    <a:ea typeface="+mn-ea"/>
                                    <a:cs typeface="+mn-cs"/>
                                  </a:rPr>
                                  <m:t>4</m:t>
                                </m:r>
                              </m:sup>
                            </m:sSubSup>
                          </m:num>
                          <m:den>
                            <m:sSub>
                              <m:sSubPr>
                                <m:ctrlPr>
                                  <a:rPr lang="es-CO" sz="1050" i="1">
                                    <a:solidFill>
                                      <a:sysClr val="windowText" lastClr="000000"/>
                                    </a:solidFill>
                                    <a:effectLst/>
                                    <a:latin typeface="Cambria Math" panose="02040503050406030204" pitchFamily="18" charset="0"/>
                                    <a:ea typeface="+mn-ea"/>
                                    <a:cs typeface="+mn-cs"/>
                                  </a:rPr>
                                </m:ctrlPr>
                              </m:sSubPr>
                              <m:e>
                                <m:r>
                                  <a:rPr lang="es-CO" sz="1050" i="1">
                                    <a:solidFill>
                                      <a:sysClr val="windowText" lastClr="000000"/>
                                    </a:solidFill>
                                    <a:effectLst/>
                                    <a:latin typeface="Cambria Math" panose="02040503050406030204" pitchFamily="18" charset="0"/>
                                    <a:ea typeface="+mn-ea"/>
                                    <a:cs typeface="+mn-cs"/>
                                  </a:rPr>
                                  <m:t>𝑣</m:t>
                                </m:r>
                              </m:e>
                              <m:sub>
                                <m:sSub>
                                  <m:sSubPr>
                                    <m:ctrlPr>
                                      <a:rPr lang="es-CO" sz="1050" i="1">
                                        <a:solidFill>
                                          <a:sysClr val="windowText" lastClr="000000"/>
                                        </a:solidFill>
                                        <a:effectLst/>
                                        <a:latin typeface="Cambria Math" panose="02040503050406030204" pitchFamily="18" charset="0"/>
                                        <a:ea typeface="+mn-ea"/>
                                        <a:cs typeface="+mn-cs"/>
                                      </a:rPr>
                                    </m:ctrlPr>
                                  </m:sSubPr>
                                  <m:e>
                                    <m:r>
                                      <a:rPr lang="es-CO" sz="1050" i="1">
                                        <a:solidFill>
                                          <a:sysClr val="windowText" lastClr="000000"/>
                                        </a:solidFill>
                                        <a:effectLst/>
                                        <a:latin typeface="Cambria Math" panose="02040503050406030204" pitchFamily="18" charset="0"/>
                                        <a:ea typeface="+mn-ea"/>
                                        <a:cs typeface="+mn-cs"/>
                                      </a:rPr>
                                      <m:t>𝑖</m:t>
                                    </m:r>
                                  </m:e>
                                  <m:sub>
                                    <m:sSub>
                                      <m:sSubPr>
                                        <m:ctrlPr>
                                          <a:rPr lang="es-CO" sz="1050" i="1">
                                            <a:solidFill>
                                              <a:sysClr val="windowText" lastClr="000000"/>
                                            </a:solidFill>
                                            <a:effectLst/>
                                            <a:latin typeface="Cambria Math" panose="02040503050406030204" pitchFamily="18" charset="0"/>
                                            <a:ea typeface="+mn-ea"/>
                                            <a:cs typeface="+mn-cs"/>
                                          </a:rPr>
                                        </m:ctrlPr>
                                      </m:sSubPr>
                                      <m:e>
                                        <m:r>
                                          <a:rPr lang="es-CO" sz="1050" i="1">
                                            <a:solidFill>
                                              <a:sysClr val="windowText" lastClr="000000"/>
                                            </a:solidFill>
                                            <a:effectLst/>
                                            <a:latin typeface="Cambria Math" panose="02040503050406030204" pitchFamily="18" charset="0"/>
                                            <a:ea typeface="+mn-ea"/>
                                            <a:cs typeface="+mn-cs"/>
                                          </a:rPr>
                                          <m:t>𝑚</m:t>
                                        </m:r>
                                      </m:e>
                                      <m:sub>
                                        <m:r>
                                          <a:rPr lang="es-CO" sz="105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200">
                <a:solidFill>
                  <a:sysClr val="windowText" lastClr="000000"/>
                </a:solidFill>
                <a:effectLst/>
                <a:latin typeface="+mn-lt"/>
                <a:ea typeface="+mn-ea"/>
                <a:cs typeface="+mn-cs"/>
              </a:endParaRPr>
            </a:p>
          </xdr:txBody>
        </xdr:sp>
      </mc:Choice>
      <mc:Fallback xmlns="">
        <xdr:sp macro="" textlink="">
          <xdr:nvSpPr>
            <xdr:cNvPr id="50" name="CuadroTexto 49"/>
            <xdr:cNvSpPr txBox="1"/>
          </xdr:nvSpPr>
          <xdr:spPr>
            <a:xfrm>
              <a:off x="2653392" y="32210051"/>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ysClr val="windowText" lastClr="000000"/>
                  </a:solidFill>
                  <a:effectLst/>
                  <a:latin typeface="Cambria Math" panose="02040503050406030204" pitchFamily="18" charset="0"/>
                  <a:ea typeface="+mn-ea"/>
                  <a:cs typeface="+mn-cs"/>
                </a:rPr>
                <a:t>𝑣_(𝑒𝑓𝑓(𝐸))</a:t>
              </a:r>
              <a:r>
                <a:rPr lang="es-CO" sz="1050" b="0" i="0">
                  <a:solidFill>
                    <a:sysClr val="windowText" lastClr="000000"/>
                  </a:solidFill>
                  <a:effectLst/>
                  <a:latin typeface="Cambria Math" panose="02040503050406030204" pitchFamily="18" charset="0"/>
                  <a:ea typeface="+mn-ea"/>
                  <a:cs typeface="+mn-cs"/>
                </a:rPr>
                <a:t>   </a:t>
              </a:r>
              <a:r>
                <a:rPr lang="es-CO" sz="105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200">
                <a:solidFill>
                  <a:sysClr val="windowText" lastClr="000000"/>
                </a:solidFill>
                <a:effectLst/>
                <a:latin typeface="+mn-lt"/>
                <a:ea typeface="+mn-ea"/>
                <a:cs typeface="+mn-cs"/>
              </a:endParaRPr>
            </a:p>
          </xdr:txBody>
        </xdr:sp>
      </mc:Fallback>
    </mc:AlternateContent>
    <xdr:clientData/>
  </xdr:oneCellAnchor>
  <xdr:oneCellAnchor>
    <xdr:from>
      <xdr:col>0</xdr:col>
      <xdr:colOff>763943</xdr:colOff>
      <xdr:row>90</xdr:row>
      <xdr:rowOff>371280</xdr:rowOff>
    </xdr:from>
    <xdr:ext cx="3444551" cy="629817"/>
    <mc:AlternateContent xmlns:mc="http://schemas.openxmlformats.org/markup-compatibility/2006" xmlns:a14="http://schemas.microsoft.com/office/drawing/2010/main">
      <mc:Choice Requires="a14">
        <xdr:sp macro="" textlink="">
          <xdr:nvSpPr>
            <xdr:cNvPr id="52" name="CuadroTexto 51"/>
            <xdr:cNvSpPr txBox="1"/>
          </xdr:nvSpPr>
          <xdr:spPr>
            <a:xfrm>
              <a:off x="763943" y="31191459"/>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900" i="1">
                            <a:solidFill>
                              <a:schemeClr val="tx1"/>
                            </a:solidFill>
                            <a:effectLst/>
                            <a:latin typeface="Cambria Math" panose="02040503050406030204" pitchFamily="18" charset="0"/>
                            <a:ea typeface="+mn-ea"/>
                            <a:cs typeface="+mn-cs"/>
                          </a:rPr>
                        </m:ctrlPr>
                      </m:sSubPr>
                      <m:e>
                        <m:r>
                          <a:rPr lang="es-CO" sz="900" i="1">
                            <a:solidFill>
                              <a:schemeClr val="tx1"/>
                            </a:solidFill>
                            <a:effectLst/>
                            <a:latin typeface="Cambria Math" panose="02040503050406030204" pitchFamily="18" charset="0"/>
                            <a:ea typeface="+mn-ea"/>
                            <a:cs typeface="+mn-cs"/>
                          </a:rPr>
                          <m:t>𝑣</m:t>
                        </m:r>
                      </m:e>
                      <m:sub>
                        <m:r>
                          <a:rPr lang="es-CO" sz="900" i="1">
                            <a:solidFill>
                              <a:schemeClr val="tx1"/>
                            </a:solidFill>
                            <a:effectLst/>
                            <a:latin typeface="Cambria Math" panose="02040503050406030204" pitchFamily="18" charset="0"/>
                            <a:ea typeface="+mn-ea"/>
                            <a:cs typeface="+mn-cs"/>
                          </a:rPr>
                          <m:t>𝑒𝑓𝑓</m:t>
                        </m:r>
                      </m:sub>
                    </m:sSub>
                    <m:sSub>
                      <m:sSubPr>
                        <m:ctrlPr>
                          <a:rPr lang="es-CO" sz="1200" i="1">
                            <a:solidFill>
                              <a:schemeClr val="tx1"/>
                            </a:solidFill>
                            <a:effectLst/>
                            <a:latin typeface="Cambria Math" panose="02040503050406030204" pitchFamily="18" charset="0"/>
                            <a:ea typeface="+mn-ea"/>
                            <a:cs typeface="+mn-cs"/>
                          </a:rPr>
                        </m:ctrlPr>
                      </m:sSubPr>
                      <m:e>
                        <m:r>
                          <a:rPr lang="es-ES" sz="1200">
                            <a:solidFill>
                              <a:schemeClr val="tx1"/>
                            </a:solidFill>
                            <a:effectLst/>
                            <a:latin typeface="Cambria Math" panose="02040503050406030204" pitchFamily="18" charset="0"/>
                            <a:ea typeface="+mn-ea"/>
                            <a:cs typeface="+mn-cs"/>
                          </a:rPr>
                          <m:t>(</m:t>
                        </m:r>
                        <m:r>
                          <a:rPr lang="es-CO" sz="1200" b="0" i="1">
                            <a:solidFill>
                              <a:schemeClr val="tx1"/>
                            </a:solidFill>
                            <a:effectLst/>
                            <a:latin typeface="Cambria Math" panose="02040503050406030204" pitchFamily="18" charset="0"/>
                            <a:ea typeface="+mn-ea"/>
                            <a:cs typeface="+mn-cs"/>
                          </a:rPr>
                          <m:t>𝑚</m:t>
                        </m:r>
                      </m:e>
                      <m:sub>
                        <m:r>
                          <a:rPr lang="es-CO" sz="1200" b="0" i="1">
                            <a:solidFill>
                              <a:schemeClr val="tx1"/>
                            </a:solidFill>
                            <a:effectLst/>
                            <a:latin typeface="Cambria Math" panose="02040503050406030204" pitchFamily="18" charset="0"/>
                            <a:ea typeface="+mn-ea"/>
                            <a:cs typeface="+mn-cs"/>
                          </a:rPr>
                          <m:t>𝑟𝑒𝑓</m:t>
                        </m:r>
                      </m:sub>
                    </m:sSub>
                    <m:r>
                      <a:rPr lang="es-CO" sz="1200" b="0" i="1">
                        <a:solidFill>
                          <a:schemeClr val="tx1"/>
                        </a:solidFill>
                        <a:effectLst/>
                        <a:latin typeface="Cambria Math" panose="02040503050406030204" pitchFamily="18" charset="0"/>
                        <a:ea typeface="+mn-ea"/>
                        <a:cs typeface="+mn-cs"/>
                      </a:rPr>
                      <m:t>)</m:t>
                    </m:r>
                    <m:r>
                      <a:rPr lang="es-CO" sz="900" i="1">
                        <a:solidFill>
                          <a:schemeClr val="tx1"/>
                        </a:solidFill>
                        <a:effectLst/>
                        <a:latin typeface="Cambria Math" panose="02040503050406030204" pitchFamily="18" charset="0"/>
                        <a:ea typeface="+mn-ea"/>
                        <a:cs typeface="+mn-cs"/>
                      </a:rPr>
                      <m:t>=</m:t>
                    </m:r>
                    <m:f>
                      <m:fPr>
                        <m:ctrlPr>
                          <a:rPr lang="es-CO" sz="900" i="1">
                            <a:solidFill>
                              <a:schemeClr val="tx1"/>
                            </a:solidFill>
                            <a:effectLst/>
                            <a:latin typeface="Cambria Math" panose="02040503050406030204" pitchFamily="18" charset="0"/>
                            <a:ea typeface="+mn-ea"/>
                            <a:cs typeface="+mn-cs"/>
                          </a:rPr>
                        </m:ctrlPr>
                      </m:fPr>
                      <m:num>
                        <m:sSup>
                          <m:sSupPr>
                            <m:ctrlPr>
                              <a:rPr lang="es-CO" sz="900" i="1">
                                <a:solidFill>
                                  <a:schemeClr val="tx1"/>
                                </a:solidFill>
                                <a:effectLst/>
                                <a:latin typeface="Cambria Math" panose="02040503050406030204" pitchFamily="18" charset="0"/>
                                <a:ea typeface="+mn-ea"/>
                                <a:cs typeface="+mn-cs"/>
                              </a:rPr>
                            </m:ctrlPr>
                          </m:sSupPr>
                          <m:e>
                            <m:sSub>
                              <m:sSubPr>
                                <m:ctrlPr>
                                  <a:rPr lang="es-CO" sz="1200" i="1">
                                    <a:solidFill>
                                      <a:schemeClr val="tx1"/>
                                    </a:solidFill>
                                    <a:effectLst/>
                                    <a:latin typeface="Cambria Math" panose="02040503050406030204" pitchFamily="18" charset="0"/>
                                    <a:ea typeface="+mn-ea"/>
                                    <a:cs typeface="+mn-cs"/>
                                  </a:rPr>
                                </m:ctrlPr>
                              </m:sSubPr>
                              <m:e>
                                <m:r>
                                  <a:rPr lang="es-CO" sz="1200" b="0" i="1">
                                    <a:solidFill>
                                      <a:schemeClr val="tx1"/>
                                    </a:solidFill>
                                    <a:effectLst/>
                                    <a:latin typeface="Cambria Math" panose="02040503050406030204" pitchFamily="18" charset="0"/>
                                    <a:ea typeface="+mn-ea"/>
                                    <a:cs typeface="+mn-cs"/>
                                  </a:rPr>
                                  <m:t>𝑚</m:t>
                                </m:r>
                              </m:e>
                              <m:sub>
                                <m:r>
                                  <a:rPr lang="es-CO" sz="1200" b="0" i="1">
                                    <a:solidFill>
                                      <a:schemeClr val="tx1"/>
                                    </a:solidFill>
                                    <a:effectLst/>
                                    <a:latin typeface="Cambria Math" panose="02040503050406030204" pitchFamily="18" charset="0"/>
                                    <a:ea typeface="+mn-ea"/>
                                    <a:cs typeface="+mn-cs"/>
                                  </a:rPr>
                                  <m:t>𝑟𝑒𝑓</m:t>
                                </m:r>
                              </m:sub>
                            </m:sSub>
                          </m:e>
                          <m:sup>
                            <m:r>
                              <a:rPr lang="es-CO" sz="900" b="0" i="1">
                                <a:solidFill>
                                  <a:schemeClr val="tx1"/>
                                </a:solidFill>
                                <a:effectLst/>
                                <a:latin typeface="Cambria Math" panose="02040503050406030204" pitchFamily="18" charset="0"/>
                                <a:ea typeface="+mn-ea"/>
                                <a:cs typeface="+mn-cs"/>
                              </a:rPr>
                              <m:t>4</m:t>
                            </m:r>
                          </m:sup>
                        </m:sSup>
                      </m:num>
                      <m:den>
                        <m:sSup>
                          <m:sSupPr>
                            <m:ctrlPr>
                              <a:rPr lang="es-CO" sz="900" i="1">
                                <a:solidFill>
                                  <a:schemeClr val="tx1"/>
                                </a:solidFill>
                                <a:effectLst/>
                                <a:latin typeface="Cambria Math" panose="02040503050406030204" pitchFamily="18" charset="0"/>
                                <a:ea typeface="+mn-ea"/>
                                <a:cs typeface="+mn-cs"/>
                              </a:rPr>
                            </m:ctrlPr>
                          </m:sSupPr>
                          <m:e>
                            <m:f>
                              <m:fPr>
                                <m:ctrlPr>
                                  <a:rPr lang="es-CO" sz="900" i="1">
                                    <a:solidFill>
                                      <a:schemeClr val="tx1"/>
                                    </a:solidFill>
                                    <a:effectLst/>
                                    <a:latin typeface="Cambria Math" panose="02040503050406030204" pitchFamily="18" charset="0"/>
                                    <a:ea typeface="+mn-ea"/>
                                    <a:cs typeface="+mn-cs"/>
                                  </a:rPr>
                                </m:ctrlPr>
                              </m:fPr>
                              <m:num>
                                <m:sSub>
                                  <m:sSubPr>
                                    <m:ctrlPr>
                                      <a:rPr lang="es-CO" sz="900" i="1">
                                        <a:solidFill>
                                          <a:schemeClr val="tx1"/>
                                        </a:solidFill>
                                        <a:effectLst/>
                                        <a:latin typeface="Cambria Math" panose="02040503050406030204" pitchFamily="18" charset="0"/>
                                        <a:ea typeface="+mn-ea"/>
                                        <a:cs typeface="+mn-cs"/>
                                      </a:rPr>
                                    </m:ctrlPr>
                                  </m:sSubPr>
                                  <m:e>
                                    <m:r>
                                      <a:rPr lang="es-ES" sz="900" i="1">
                                        <a:solidFill>
                                          <a:schemeClr val="tx1"/>
                                        </a:solidFill>
                                        <a:effectLst/>
                                        <a:latin typeface="Cambria Math" panose="02040503050406030204" pitchFamily="18" charset="0"/>
                                        <a:ea typeface="+mn-ea"/>
                                        <a:cs typeface="+mn-cs"/>
                                      </a:rPr>
                                      <m:t>𝑢</m:t>
                                    </m:r>
                                    <m:r>
                                      <a:rPr lang="es-ES" sz="900">
                                        <a:solidFill>
                                          <a:schemeClr val="tx1"/>
                                        </a:solidFill>
                                        <a:effectLst/>
                                        <a:latin typeface="Cambria Math" panose="02040503050406030204" pitchFamily="18" charset="0"/>
                                        <a:ea typeface="+mn-ea"/>
                                        <a:cs typeface="+mn-cs"/>
                                      </a:rPr>
                                      <m:t>(</m:t>
                                    </m:r>
                                    <m:r>
                                      <a:rPr lang="es-ES" sz="900" i="1">
                                        <a:solidFill>
                                          <a:schemeClr val="tx1"/>
                                        </a:solidFill>
                                        <a:effectLst/>
                                        <a:latin typeface="Cambria Math" panose="02040503050406030204" pitchFamily="18" charset="0"/>
                                        <a:ea typeface="+mn-ea"/>
                                        <a:cs typeface="+mn-cs"/>
                                      </a:rPr>
                                      <m:t>𝛿</m:t>
                                    </m:r>
                                    <m:r>
                                      <a:rPr lang="es-CO" sz="900" b="0" i="1">
                                        <a:solidFill>
                                          <a:schemeClr val="tx1"/>
                                        </a:solidFill>
                                        <a:effectLst/>
                                        <a:latin typeface="Cambria Math" panose="02040503050406030204" pitchFamily="18" charset="0"/>
                                        <a:ea typeface="+mn-ea"/>
                                        <a:cs typeface="+mn-cs"/>
                                      </a:rPr>
                                      <m:t>𝑚</m:t>
                                    </m:r>
                                  </m:e>
                                  <m:sub>
                                    <m:r>
                                      <a:rPr lang="es-CO" sz="900" b="0" i="1">
                                        <a:solidFill>
                                          <a:schemeClr val="tx1"/>
                                        </a:solidFill>
                                        <a:effectLst/>
                                        <a:latin typeface="Cambria Math" panose="02040503050406030204" pitchFamily="18" charset="0"/>
                                        <a:ea typeface="+mn-ea"/>
                                        <a:cs typeface="+mn-cs"/>
                                      </a:rPr>
                                      <m:t>𝐶</m:t>
                                    </m:r>
                                  </m:sub>
                                </m:sSub>
                                <m:r>
                                  <a:rPr lang="es-ES" sz="900">
                                    <a:solidFill>
                                      <a:schemeClr val="tx1"/>
                                    </a:solidFill>
                                    <a:effectLst/>
                                    <a:latin typeface="Cambria Math" panose="02040503050406030204" pitchFamily="18" charset="0"/>
                                    <a:ea typeface="+mn-ea"/>
                                    <a:cs typeface="+mn-cs"/>
                                  </a:rPr>
                                  <m:t>)</m:t>
                                </m:r>
                              </m:num>
                              <m:den>
                                <m:sSub>
                                  <m:sSubPr>
                                    <m:ctrlPr>
                                      <a:rPr lang="es-CO" sz="1000" i="1">
                                        <a:solidFill>
                                          <a:schemeClr val="tx1"/>
                                        </a:solidFill>
                                        <a:effectLst/>
                                        <a:latin typeface="Cambria Math" panose="02040503050406030204" pitchFamily="18" charset="0"/>
                                        <a:ea typeface="+mn-ea"/>
                                        <a:cs typeface="+mn-cs"/>
                                      </a:rPr>
                                    </m:ctrlPr>
                                  </m:sSubPr>
                                  <m:e>
                                    <m:r>
                                      <a:rPr lang="es-CO" sz="1000" i="1">
                                        <a:solidFill>
                                          <a:schemeClr val="tx1"/>
                                        </a:solidFill>
                                        <a:effectLst/>
                                        <a:latin typeface="Cambria Math" panose="02040503050406030204" pitchFamily="18" charset="0"/>
                                        <a:ea typeface="+mn-ea"/>
                                        <a:cs typeface="+mn-cs"/>
                                      </a:rPr>
                                      <m:t>𝑣</m:t>
                                    </m:r>
                                  </m:e>
                                  <m:sub>
                                    <m:r>
                                      <a:rPr lang="es-CO" sz="1000" i="1">
                                        <a:solidFill>
                                          <a:schemeClr val="tx1"/>
                                        </a:solidFill>
                                        <a:effectLst/>
                                        <a:latin typeface="Cambria Math" panose="02040503050406030204" pitchFamily="18" charset="0"/>
                                        <a:ea typeface="+mn-ea"/>
                                        <a:cs typeface="+mn-cs"/>
                                      </a:rPr>
                                      <m:t>𝑒𝑓𝑓</m:t>
                                    </m:r>
                                  </m:sub>
                                </m:sSub>
                                <m:r>
                                  <a:rPr lang="es-CO" sz="1000" b="0" i="1">
                                    <a:solidFill>
                                      <a:schemeClr val="tx1"/>
                                    </a:solidFill>
                                    <a:effectLst/>
                                    <a:latin typeface="Cambria Math" panose="02040503050406030204" pitchFamily="18" charset="0"/>
                                    <a:ea typeface="+mn-ea"/>
                                    <a:cs typeface="+mn-cs"/>
                                  </a:rPr>
                                  <m:t>(</m:t>
                                </m:r>
                                <m:sSub>
                                  <m:sSubPr>
                                    <m:ctrlPr>
                                      <a:rPr lang="es-CO" sz="1000" b="0" i="1">
                                        <a:solidFill>
                                          <a:schemeClr val="tx1"/>
                                        </a:solidFill>
                                        <a:effectLst/>
                                        <a:latin typeface="Cambria Math" panose="02040503050406030204" pitchFamily="18" charset="0"/>
                                        <a:ea typeface="+mn-ea"/>
                                        <a:cs typeface="+mn-cs"/>
                                      </a:rPr>
                                    </m:ctrlPr>
                                  </m:sSubPr>
                                  <m:e>
                                    <m:r>
                                      <a:rPr lang="es-CO" sz="1000" b="0" i="1">
                                        <a:solidFill>
                                          <a:schemeClr val="tx1"/>
                                        </a:solidFill>
                                        <a:effectLst/>
                                        <a:latin typeface="Cambria Math" panose="02040503050406030204" pitchFamily="18" charset="0"/>
                                        <a:ea typeface="+mn-ea"/>
                                        <a:cs typeface="+mn-cs"/>
                                      </a:rPr>
                                      <m:t>𝑚</m:t>
                                    </m:r>
                                  </m:e>
                                  <m:sub>
                                    <m:r>
                                      <a:rPr lang="es-CO" sz="1000" b="0" i="1">
                                        <a:solidFill>
                                          <a:schemeClr val="tx1"/>
                                        </a:solidFill>
                                        <a:effectLst/>
                                        <a:latin typeface="Cambria Math" panose="02040503050406030204" pitchFamily="18" charset="0"/>
                                        <a:ea typeface="+mn-ea"/>
                                        <a:cs typeface="+mn-cs"/>
                                      </a:rPr>
                                      <m:t>𝑐</m:t>
                                    </m:r>
                                  </m:sub>
                                </m:sSub>
                                <m:r>
                                  <a:rPr lang="es-CO" sz="1000" b="0" i="1">
                                    <a:solidFill>
                                      <a:schemeClr val="tx1"/>
                                    </a:solidFill>
                                    <a:effectLst/>
                                    <a:latin typeface="Cambria Math" panose="02040503050406030204" pitchFamily="18" charset="0"/>
                                    <a:ea typeface="+mn-ea"/>
                                    <a:cs typeface="+mn-cs"/>
                                  </a:rPr>
                                  <m:t>)</m:t>
                                </m:r>
                              </m:den>
                            </m:f>
                          </m:e>
                          <m:sup>
                            <m:r>
                              <a:rPr lang="es-CO" sz="900" b="0" i="1">
                                <a:solidFill>
                                  <a:schemeClr val="tx1"/>
                                </a:solidFill>
                                <a:effectLst/>
                                <a:latin typeface="Cambria Math" panose="02040503050406030204" pitchFamily="18" charset="0"/>
                                <a:ea typeface="+mn-ea"/>
                                <a:cs typeface="+mn-cs"/>
                              </a:rPr>
                              <m:t>4</m:t>
                            </m:r>
                          </m:sup>
                        </m:sSup>
                        <m:r>
                          <a:rPr lang="es-CO" sz="900" b="0" i="1">
                            <a:solidFill>
                              <a:schemeClr val="tx1"/>
                            </a:solidFill>
                            <a:effectLst/>
                            <a:latin typeface="Cambria Math" panose="02040503050406030204" pitchFamily="18" charset="0"/>
                            <a:ea typeface="+mn-ea"/>
                            <a:cs typeface="+mn-cs"/>
                          </a:rPr>
                          <m:t>+ </m:t>
                        </m:r>
                        <m:f>
                          <m:fPr>
                            <m:ctrlPr>
                              <a:rPr lang="es-CO" sz="900" b="0" i="1">
                                <a:solidFill>
                                  <a:schemeClr val="tx1"/>
                                </a:solidFill>
                                <a:effectLst/>
                                <a:latin typeface="Cambria Math" panose="02040503050406030204" pitchFamily="18" charset="0"/>
                                <a:ea typeface="+mn-ea"/>
                                <a:cs typeface="+mn-cs"/>
                              </a:rPr>
                            </m:ctrlPr>
                          </m:fPr>
                          <m:num>
                            <m:sSup>
                              <m:sSupPr>
                                <m:ctrlPr>
                                  <a:rPr lang="es-CO" sz="900" b="0" i="1">
                                    <a:solidFill>
                                      <a:schemeClr val="tx1"/>
                                    </a:solidFill>
                                    <a:effectLst/>
                                    <a:latin typeface="Cambria Math" panose="02040503050406030204" pitchFamily="18" charset="0"/>
                                    <a:ea typeface="+mn-ea"/>
                                    <a:cs typeface="+mn-cs"/>
                                  </a:rPr>
                                </m:ctrlPr>
                              </m:sSupPr>
                              <m:e>
                                <m:sSub>
                                  <m:sSubPr>
                                    <m:ctrlPr>
                                      <a:rPr lang="es-CO" sz="900" i="1">
                                        <a:solidFill>
                                          <a:schemeClr val="tx1"/>
                                        </a:solidFill>
                                        <a:effectLst/>
                                        <a:latin typeface="Cambria Math" panose="02040503050406030204" pitchFamily="18" charset="0"/>
                                        <a:ea typeface="+mn-ea"/>
                                        <a:cs typeface="+mn-cs"/>
                                      </a:rPr>
                                    </m:ctrlPr>
                                  </m:sSubPr>
                                  <m:e>
                                    <m:r>
                                      <a:rPr lang="es-ES" sz="900" i="1">
                                        <a:solidFill>
                                          <a:schemeClr val="tx1"/>
                                        </a:solidFill>
                                        <a:effectLst/>
                                        <a:latin typeface="Cambria Math" panose="02040503050406030204" pitchFamily="18" charset="0"/>
                                        <a:ea typeface="+mn-ea"/>
                                        <a:cs typeface="+mn-cs"/>
                                      </a:rPr>
                                      <m:t>𝑢</m:t>
                                    </m:r>
                                    <m:r>
                                      <a:rPr lang="es-ES" sz="900">
                                        <a:solidFill>
                                          <a:schemeClr val="tx1"/>
                                        </a:solidFill>
                                        <a:effectLst/>
                                        <a:latin typeface="Cambria Math" panose="02040503050406030204" pitchFamily="18" charset="0"/>
                                        <a:ea typeface="+mn-ea"/>
                                        <a:cs typeface="+mn-cs"/>
                                      </a:rPr>
                                      <m:t>(</m:t>
                                    </m:r>
                                    <m:r>
                                      <a:rPr lang="es-ES" sz="900" i="1">
                                        <a:solidFill>
                                          <a:schemeClr val="tx1"/>
                                        </a:solidFill>
                                        <a:effectLst/>
                                        <a:latin typeface="Cambria Math" panose="02040503050406030204" pitchFamily="18" charset="0"/>
                                        <a:ea typeface="+mn-ea"/>
                                        <a:cs typeface="+mn-cs"/>
                                      </a:rPr>
                                      <m:t>𝛿</m:t>
                                    </m:r>
                                    <m:r>
                                      <a:rPr lang="es-CO" sz="900" b="0" i="1">
                                        <a:solidFill>
                                          <a:schemeClr val="tx1"/>
                                        </a:solidFill>
                                        <a:effectLst/>
                                        <a:latin typeface="Cambria Math" panose="02040503050406030204" pitchFamily="18" charset="0"/>
                                        <a:ea typeface="+mn-ea"/>
                                        <a:cs typeface="+mn-cs"/>
                                      </a:rPr>
                                      <m:t>𝑚</m:t>
                                    </m:r>
                                  </m:e>
                                  <m:sub>
                                    <m:r>
                                      <a:rPr lang="es-CO" sz="900" b="0" i="1">
                                        <a:solidFill>
                                          <a:schemeClr val="tx1"/>
                                        </a:solidFill>
                                        <a:effectLst/>
                                        <a:latin typeface="Cambria Math" panose="02040503050406030204" pitchFamily="18" charset="0"/>
                                        <a:ea typeface="+mn-ea"/>
                                        <a:cs typeface="+mn-cs"/>
                                      </a:rPr>
                                      <m:t>𝐵</m:t>
                                    </m:r>
                                  </m:sub>
                                </m:sSub>
                                <m:r>
                                  <a:rPr lang="es-ES" sz="900">
                                    <a:solidFill>
                                      <a:schemeClr val="tx1"/>
                                    </a:solidFill>
                                    <a:effectLst/>
                                    <a:latin typeface="Cambria Math" panose="02040503050406030204" pitchFamily="18" charset="0"/>
                                    <a:ea typeface="+mn-ea"/>
                                    <a:cs typeface="+mn-cs"/>
                                  </a:rPr>
                                  <m:t>)</m:t>
                                </m:r>
                              </m:e>
                              <m:sup>
                                <m:r>
                                  <a:rPr lang="es-CO" sz="900" b="0" i="1">
                                    <a:solidFill>
                                      <a:schemeClr val="tx1"/>
                                    </a:solidFill>
                                    <a:effectLst/>
                                    <a:latin typeface="Cambria Math" panose="02040503050406030204" pitchFamily="18" charset="0"/>
                                    <a:ea typeface="+mn-ea"/>
                                    <a:cs typeface="+mn-cs"/>
                                  </a:rPr>
                                  <m:t>4</m:t>
                                </m:r>
                              </m:sup>
                            </m:sSup>
                          </m:num>
                          <m:den>
                            <m:sSub>
                              <m:sSubPr>
                                <m:ctrlPr>
                                  <a:rPr lang="es-CO" sz="1000" i="1">
                                    <a:solidFill>
                                      <a:schemeClr val="tx1"/>
                                    </a:solidFill>
                                    <a:effectLst/>
                                    <a:latin typeface="Cambria Math" panose="02040503050406030204" pitchFamily="18" charset="0"/>
                                    <a:ea typeface="+mn-ea"/>
                                    <a:cs typeface="+mn-cs"/>
                                  </a:rPr>
                                </m:ctrlPr>
                              </m:sSubPr>
                              <m:e>
                                <m:r>
                                  <a:rPr lang="es-CO" sz="1000" i="1">
                                    <a:solidFill>
                                      <a:schemeClr val="tx1"/>
                                    </a:solidFill>
                                    <a:effectLst/>
                                    <a:latin typeface="Cambria Math" panose="02040503050406030204" pitchFamily="18" charset="0"/>
                                    <a:ea typeface="+mn-ea"/>
                                    <a:cs typeface="+mn-cs"/>
                                  </a:rPr>
                                  <m:t>𝑣</m:t>
                                </m:r>
                              </m:e>
                              <m:sub>
                                <m:r>
                                  <a:rPr lang="es-CO" sz="1000" i="1">
                                    <a:solidFill>
                                      <a:schemeClr val="tx1"/>
                                    </a:solidFill>
                                    <a:effectLst/>
                                    <a:latin typeface="Cambria Math" panose="02040503050406030204" pitchFamily="18" charset="0"/>
                                    <a:ea typeface="+mn-ea"/>
                                    <a:cs typeface="+mn-cs"/>
                                  </a:rPr>
                                  <m:t>𝑒𝑓𝑓</m:t>
                                </m:r>
                              </m:sub>
                            </m:sSub>
                            <m:r>
                              <a:rPr lang="es-CO" sz="1000" b="0" i="1">
                                <a:solidFill>
                                  <a:schemeClr val="tx1"/>
                                </a:solidFill>
                                <a:effectLst/>
                                <a:latin typeface="Cambria Math" panose="02040503050406030204" pitchFamily="18" charset="0"/>
                                <a:ea typeface="+mn-ea"/>
                                <a:cs typeface="+mn-cs"/>
                              </a:rPr>
                              <m:t>(</m:t>
                            </m:r>
                            <m:sSub>
                              <m:sSubPr>
                                <m:ctrlPr>
                                  <a:rPr lang="es-CO" sz="1000" b="0" i="1">
                                    <a:solidFill>
                                      <a:schemeClr val="tx1"/>
                                    </a:solidFill>
                                    <a:effectLst/>
                                    <a:latin typeface="Cambria Math" panose="02040503050406030204" pitchFamily="18" charset="0"/>
                                    <a:ea typeface="+mn-ea"/>
                                    <a:cs typeface="+mn-cs"/>
                                  </a:rPr>
                                </m:ctrlPr>
                              </m:sSubPr>
                              <m:e>
                                <m:r>
                                  <a:rPr lang="es-CO" sz="1000" b="0" i="1">
                                    <a:solidFill>
                                      <a:schemeClr val="tx1"/>
                                    </a:solidFill>
                                    <a:effectLst/>
                                    <a:latin typeface="Cambria Math" panose="02040503050406030204" pitchFamily="18" charset="0"/>
                                    <a:ea typeface="+mn-ea"/>
                                    <a:cs typeface="+mn-cs"/>
                                  </a:rPr>
                                  <m:t>𝑚</m:t>
                                </m:r>
                              </m:e>
                              <m:sub>
                                <m:r>
                                  <a:rPr lang="es-CO" sz="1000" b="0" i="1">
                                    <a:solidFill>
                                      <a:schemeClr val="tx1"/>
                                    </a:solidFill>
                                    <a:effectLst/>
                                    <a:latin typeface="Cambria Math" panose="02040503050406030204" pitchFamily="18" charset="0"/>
                                    <a:ea typeface="+mn-ea"/>
                                    <a:cs typeface="+mn-cs"/>
                                  </a:rPr>
                                  <m:t>𝐵</m:t>
                                </m:r>
                              </m:sub>
                            </m:sSub>
                            <m:r>
                              <a:rPr lang="es-CO" sz="1000" b="0" i="1">
                                <a:solidFill>
                                  <a:schemeClr val="tx1"/>
                                </a:solidFill>
                                <a:effectLst/>
                                <a:latin typeface="Cambria Math" panose="02040503050406030204" pitchFamily="18" charset="0"/>
                                <a:ea typeface="+mn-ea"/>
                                <a:cs typeface="+mn-cs"/>
                              </a:rPr>
                              <m:t>)</m:t>
                            </m:r>
                          </m:den>
                        </m:f>
                        <m:r>
                          <a:rPr lang="es-CO" sz="900" b="0" i="1">
                            <a:solidFill>
                              <a:schemeClr val="tx1"/>
                            </a:solidFill>
                            <a:effectLst/>
                            <a:latin typeface="Cambria Math" panose="02040503050406030204" pitchFamily="18" charset="0"/>
                            <a:ea typeface="+mn-ea"/>
                            <a:cs typeface="+mn-cs"/>
                          </a:rPr>
                          <m:t>+ </m:t>
                        </m:r>
                        <m:f>
                          <m:fPr>
                            <m:ctrlPr>
                              <a:rPr lang="es-CO" sz="900" b="0" i="1">
                                <a:solidFill>
                                  <a:schemeClr val="tx1"/>
                                </a:solidFill>
                                <a:effectLst/>
                                <a:latin typeface="Cambria Math" panose="02040503050406030204" pitchFamily="18" charset="0"/>
                                <a:ea typeface="+mn-ea"/>
                                <a:cs typeface="+mn-cs"/>
                              </a:rPr>
                            </m:ctrlPr>
                          </m:fPr>
                          <m:num>
                            <m:sSup>
                              <m:sSupPr>
                                <m:ctrlPr>
                                  <a:rPr lang="es-CO" sz="900" b="0" i="1">
                                    <a:solidFill>
                                      <a:schemeClr val="tx1"/>
                                    </a:solidFill>
                                    <a:effectLst/>
                                    <a:latin typeface="Cambria Math" panose="02040503050406030204" pitchFamily="18" charset="0"/>
                                    <a:ea typeface="+mn-ea"/>
                                    <a:cs typeface="+mn-cs"/>
                                  </a:rPr>
                                </m:ctrlPr>
                              </m:sSupPr>
                              <m:e>
                                <m:sSub>
                                  <m:sSubPr>
                                    <m:ctrlPr>
                                      <a:rPr lang="es-CO" sz="900" i="1">
                                        <a:solidFill>
                                          <a:schemeClr val="tx1"/>
                                        </a:solidFill>
                                        <a:effectLst/>
                                        <a:latin typeface="Cambria Math" panose="02040503050406030204" pitchFamily="18" charset="0"/>
                                        <a:ea typeface="+mn-ea"/>
                                        <a:cs typeface="+mn-cs"/>
                                      </a:rPr>
                                    </m:ctrlPr>
                                  </m:sSubPr>
                                  <m:e>
                                    <m:r>
                                      <a:rPr lang="es-ES" sz="900" i="1">
                                        <a:solidFill>
                                          <a:schemeClr val="tx1"/>
                                        </a:solidFill>
                                        <a:effectLst/>
                                        <a:latin typeface="Cambria Math" panose="02040503050406030204" pitchFamily="18" charset="0"/>
                                        <a:ea typeface="+mn-ea"/>
                                        <a:cs typeface="+mn-cs"/>
                                      </a:rPr>
                                      <m:t>𝑢</m:t>
                                    </m:r>
                                    <m:r>
                                      <a:rPr lang="es-ES" sz="900">
                                        <a:solidFill>
                                          <a:schemeClr val="tx1"/>
                                        </a:solidFill>
                                        <a:effectLst/>
                                        <a:latin typeface="Cambria Math" panose="02040503050406030204" pitchFamily="18" charset="0"/>
                                        <a:ea typeface="+mn-ea"/>
                                        <a:cs typeface="+mn-cs"/>
                                      </a:rPr>
                                      <m:t>(</m:t>
                                    </m:r>
                                    <m:r>
                                      <a:rPr lang="es-ES" sz="900" i="1">
                                        <a:solidFill>
                                          <a:schemeClr val="tx1"/>
                                        </a:solidFill>
                                        <a:effectLst/>
                                        <a:latin typeface="Cambria Math" panose="02040503050406030204" pitchFamily="18" charset="0"/>
                                        <a:ea typeface="+mn-ea"/>
                                        <a:cs typeface="+mn-cs"/>
                                      </a:rPr>
                                      <m:t>𝛿</m:t>
                                    </m:r>
                                    <m:r>
                                      <a:rPr lang="es-CO" sz="900" b="0" i="1">
                                        <a:solidFill>
                                          <a:schemeClr val="tx1"/>
                                        </a:solidFill>
                                        <a:effectLst/>
                                        <a:latin typeface="Cambria Math" panose="02040503050406030204" pitchFamily="18" charset="0"/>
                                        <a:ea typeface="+mn-ea"/>
                                        <a:cs typeface="+mn-cs"/>
                                      </a:rPr>
                                      <m:t>𝑚</m:t>
                                    </m:r>
                                  </m:e>
                                  <m:sub>
                                    <m:r>
                                      <a:rPr lang="es-CO" sz="900" b="0" i="1">
                                        <a:solidFill>
                                          <a:schemeClr val="tx1"/>
                                        </a:solidFill>
                                        <a:effectLst/>
                                        <a:latin typeface="Cambria Math" panose="02040503050406030204" pitchFamily="18" charset="0"/>
                                        <a:ea typeface="+mn-ea"/>
                                        <a:cs typeface="+mn-cs"/>
                                      </a:rPr>
                                      <m:t>𝐷</m:t>
                                    </m:r>
                                  </m:sub>
                                </m:sSub>
                                <m:r>
                                  <a:rPr lang="es-ES" sz="900">
                                    <a:solidFill>
                                      <a:schemeClr val="tx1"/>
                                    </a:solidFill>
                                    <a:effectLst/>
                                    <a:latin typeface="Cambria Math" panose="02040503050406030204" pitchFamily="18" charset="0"/>
                                    <a:ea typeface="+mn-ea"/>
                                    <a:cs typeface="+mn-cs"/>
                                  </a:rPr>
                                  <m:t>)</m:t>
                                </m:r>
                              </m:e>
                              <m:sup>
                                <m:r>
                                  <a:rPr lang="es-CO" sz="900" b="0" i="1">
                                    <a:solidFill>
                                      <a:schemeClr val="tx1"/>
                                    </a:solidFill>
                                    <a:effectLst/>
                                    <a:latin typeface="Cambria Math" panose="02040503050406030204" pitchFamily="18" charset="0"/>
                                    <a:ea typeface="+mn-ea"/>
                                    <a:cs typeface="+mn-cs"/>
                                  </a:rPr>
                                  <m:t>4</m:t>
                                </m:r>
                              </m:sup>
                            </m:sSup>
                          </m:num>
                          <m:den>
                            <m:sSub>
                              <m:sSubPr>
                                <m:ctrlPr>
                                  <a:rPr lang="es-CO" sz="1000" i="1">
                                    <a:solidFill>
                                      <a:schemeClr val="tx1"/>
                                    </a:solidFill>
                                    <a:effectLst/>
                                    <a:latin typeface="Cambria Math" panose="02040503050406030204" pitchFamily="18" charset="0"/>
                                    <a:ea typeface="+mn-ea"/>
                                    <a:cs typeface="+mn-cs"/>
                                  </a:rPr>
                                </m:ctrlPr>
                              </m:sSubPr>
                              <m:e>
                                <m:r>
                                  <a:rPr lang="es-CO" sz="1000" i="1">
                                    <a:solidFill>
                                      <a:schemeClr val="tx1"/>
                                    </a:solidFill>
                                    <a:effectLst/>
                                    <a:latin typeface="Cambria Math" panose="02040503050406030204" pitchFamily="18" charset="0"/>
                                    <a:ea typeface="+mn-ea"/>
                                    <a:cs typeface="+mn-cs"/>
                                  </a:rPr>
                                  <m:t>𝑣</m:t>
                                </m:r>
                              </m:e>
                              <m:sub>
                                <m:r>
                                  <a:rPr lang="es-CO" sz="1000" i="1">
                                    <a:solidFill>
                                      <a:schemeClr val="tx1"/>
                                    </a:solidFill>
                                    <a:effectLst/>
                                    <a:latin typeface="Cambria Math" panose="02040503050406030204" pitchFamily="18" charset="0"/>
                                    <a:ea typeface="+mn-ea"/>
                                    <a:cs typeface="+mn-cs"/>
                                  </a:rPr>
                                  <m:t>𝑒𝑓𝑓</m:t>
                                </m:r>
                              </m:sub>
                            </m:sSub>
                            <m:r>
                              <a:rPr lang="es-CO" sz="1000" b="0" i="1">
                                <a:solidFill>
                                  <a:schemeClr val="tx1"/>
                                </a:solidFill>
                                <a:effectLst/>
                                <a:latin typeface="Cambria Math" panose="02040503050406030204" pitchFamily="18" charset="0"/>
                                <a:ea typeface="+mn-ea"/>
                                <a:cs typeface="+mn-cs"/>
                              </a:rPr>
                              <m:t>(</m:t>
                            </m:r>
                            <m:sSub>
                              <m:sSubPr>
                                <m:ctrlPr>
                                  <a:rPr lang="es-CO" sz="1000" b="0" i="1">
                                    <a:solidFill>
                                      <a:schemeClr val="tx1"/>
                                    </a:solidFill>
                                    <a:effectLst/>
                                    <a:latin typeface="Cambria Math" panose="02040503050406030204" pitchFamily="18" charset="0"/>
                                    <a:ea typeface="+mn-ea"/>
                                    <a:cs typeface="+mn-cs"/>
                                  </a:rPr>
                                </m:ctrlPr>
                              </m:sSubPr>
                              <m:e>
                                <m:r>
                                  <a:rPr lang="es-CO" sz="1000" b="0" i="1">
                                    <a:solidFill>
                                      <a:schemeClr val="tx1"/>
                                    </a:solidFill>
                                    <a:effectLst/>
                                    <a:latin typeface="Cambria Math" panose="02040503050406030204" pitchFamily="18" charset="0"/>
                                    <a:ea typeface="+mn-ea"/>
                                    <a:cs typeface="+mn-cs"/>
                                  </a:rPr>
                                  <m:t>𝑚</m:t>
                                </m:r>
                              </m:e>
                              <m:sub>
                                <m:r>
                                  <a:rPr lang="es-CO" sz="1000" b="0" i="1">
                                    <a:solidFill>
                                      <a:schemeClr val="tx1"/>
                                    </a:solidFill>
                                    <a:effectLst/>
                                    <a:latin typeface="Cambria Math" panose="02040503050406030204" pitchFamily="18" charset="0"/>
                                    <a:ea typeface="+mn-ea"/>
                                    <a:cs typeface="+mn-cs"/>
                                  </a:rPr>
                                  <m:t>𝐷</m:t>
                                </m:r>
                              </m:sub>
                            </m:sSub>
                            <m:r>
                              <a:rPr lang="es-CO" sz="10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52" name="CuadroTexto 51"/>
            <xdr:cNvSpPr txBox="1"/>
          </xdr:nvSpPr>
          <xdr:spPr>
            <a:xfrm>
              <a:off x="763943" y="31191459"/>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900" i="0">
                  <a:solidFill>
                    <a:schemeClr val="tx1"/>
                  </a:solidFill>
                  <a:effectLst/>
                  <a:latin typeface="Cambria Math" panose="02040503050406030204" pitchFamily="18" charset="0"/>
                  <a:ea typeface="+mn-ea"/>
                  <a:cs typeface="+mn-cs"/>
                </a:rPr>
                <a:t>𝑣_𝑒𝑓𝑓</a:t>
              </a:r>
              <a:r>
                <a:rPr lang="es-CO" sz="1200" i="0">
                  <a:solidFill>
                    <a:schemeClr val="tx1"/>
                  </a:solidFill>
                  <a:effectLst/>
                  <a:latin typeface="Cambria Math" panose="02040503050406030204" pitchFamily="18" charset="0"/>
                  <a:ea typeface="+mn-ea"/>
                  <a:cs typeface="+mn-cs"/>
                </a:rPr>
                <a:t> 〖</a:t>
              </a:r>
              <a:r>
                <a:rPr lang="es-ES" sz="1200" i="0">
                  <a:solidFill>
                    <a:schemeClr val="tx1"/>
                  </a:solidFill>
                  <a:effectLst/>
                  <a:latin typeface="Cambria Math" panose="02040503050406030204" pitchFamily="18" charset="0"/>
                  <a:ea typeface="+mn-ea"/>
                  <a:cs typeface="+mn-cs"/>
                </a:rPr>
                <a:t>(</a:t>
              </a:r>
              <a:r>
                <a:rPr lang="es-CO" sz="1200" b="0" i="0">
                  <a:solidFill>
                    <a:schemeClr val="tx1"/>
                  </a:solidFill>
                  <a:effectLst/>
                  <a:latin typeface="Cambria Math" panose="02040503050406030204" pitchFamily="18" charset="0"/>
                  <a:ea typeface="+mn-ea"/>
                  <a:cs typeface="+mn-cs"/>
                </a:rPr>
                <a:t>𝑚〗_𝑟𝑒𝑓)</a:t>
              </a:r>
              <a:r>
                <a:rPr lang="es-CO" sz="900" i="0">
                  <a:solidFill>
                    <a:schemeClr val="tx1"/>
                  </a:solidFill>
                  <a:effectLst/>
                  <a:latin typeface="Cambria Math" panose="02040503050406030204" pitchFamily="18" charset="0"/>
                  <a:ea typeface="+mn-ea"/>
                  <a:cs typeface="+mn-cs"/>
                </a:rPr>
                <a:t>=〖</a:t>
              </a:r>
              <a:r>
                <a:rPr lang="es-CO" sz="1200" b="0" i="0">
                  <a:solidFill>
                    <a:schemeClr val="tx1"/>
                  </a:solidFill>
                  <a:effectLst/>
                  <a:latin typeface="Cambria Math" panose="02040503050406030204" pitchFamily="18" charset="0"/>
                  <a:ea typeface="+mn-ea"/>
                  <a:cs typeface="+mn-cs"/>
                </a:rPr>
                <a:t>𝑚_𝑟𝑒𝑓</a:t>
              </a:r>
              <a:r>
                <a:rPr lang="es-CO" sz="900" b="0" i="0">
                  <a:solidFill>
                    <a:schemeClr val="tx1"/>
                  </a:solidFill>
                  <a:effectLst/>
                  <a:latin typeface="Cambria Math" panose="02040503050406030204" pitchFamily="18" charset="0"/>
                  <a:ea typeface="+mn-ea"/>
                  <a:cs typeface="+mn-cs"/>
                </a:rPr>
                <a:t>〗^4/(〖(〖</a:t>
              </a:r>
              <a:r>
                <a:rPr lang="es-ES" sz="900" i="0">
                  <a:solidFill>
                    <a:schemeClr val="tx1"/>
                  </a:solidFill>
                  <a:effectLst/>
                  <a:latin typeface="Cambria Math" panose="02040503050406030204" pitchFamily="18" charset="0"/>
                  <a:ea typeface="+mn-ea"/>
                  <a:cs typeface="+mn-cs"/>
                </a:rPr>
                <a:t>𝑢(𝛿</a:t>
              </a:r>
              <a:r>
                <a:rPr lang="es-CO" sz="900" b="0" i="0">
                  <a:solidFill>
                    <a:schemeClr val="tx1"/>
                  </a:solidFill>
                  <a:effectLst/>
                  <a:latin typeface="Cambria Math" panose="02040503050406030204" pitchFamily="18" charset="0"/>
                  <a:ea typeface="+mn-ea"/>
                  <a:cs typeface="+mn-cs"/>
                </a:rPr>
                <a:t>𝑚〗_𝐶</a:t>
              </a:r>
              <a:r>
                <a:rPr lang="es-ES" sz="900" i="0">
                  <a:solidFill>
                    <a:schemeClr val="tx1"/>
                  </a:solidFill>
                  <a:effectLst/>
                  <a:latin typeface="Cambria Math" panose="02040503050406030204" pitchFamily="18" charset="0"/>
                  <a:ea typeface="+mn-ea"/>
                  <a:cs typeface="+mn-cs"/>
                </a:rPr>
                <a:t>)</a:t>
              </a:r>
              <a:r>
                <a:rPr lang="es-CO" sz="900" i="0">
                  <a:solidFill>
                    <a:schemeClr val="tx1"/>
                  </a:solidFill>
                  <a:effectLst/>
                  <a:latin typeface="Cambria Math" panose="02040503050406030204" pitchFamily="18" charset="0"/>
                  <a:ea typeface="+mn-ea"/>
                  <a:cs typeface="+mn-cs"/>
                </a:rPr>
                <a:t>)/(</a:t>
              </a:r>
              <a:r>
                <a:rPr lang="es-CO" sz="1000" i="0">
                  <a:solidFill>
                    <a:schemeClr val="tx1"/>
                  </a:solidFill>
                  <a:effectLst/>
                  <a:latin typeface="+mn-lt"/>
                  <a:ea typeface="+mn-ea"/>
                  <a:cs typeface="+mn-cs"/>
                </a:rPr>
                <a:t>𝑣_𝑒𝑓𝑓</a:t>
              </a:r>
              <a:r>
                <a:rPr lang="es-CO" sz="1000" b="0" i="0">
                  <a:solidFill>
                    <a:schemeClr val="tx1"/>
                  </a:solidFill>
                  <a:effectLst/>
                  <a:latin typeface="+mn-lt"/>
                  <a:ea typeface="+mn-ea"/>
                  <a:cs typeface="+mn-cs"/>
                </a:rPr>
                <a:t> (𝑚_</a:t>
              </a:r>
              <a:r>
                <a:rPr lang="es-CO" sz="1000" b="0" i="0">
                  <a:solidFill>
                    <a:schemeClr val="tx1"/>
                  </a:solidFill>
                  <a:effectLst/>
                  <a:latin typeface="Cambria Math" panose="02040503050406030204" pitchFamily="18" charset="0"/>
                  <a:ea typeface="+mn-ea"/>
                  <a:cs typeface="+mn-cs"/>
                </a:rPr>
                <a:t>𝑐</a:t>
              </a:r>
              <a:r>
                <a:rPr lang="es-CO" sz="1000" b="0" i="0">
                  <a:solidFill>
                    <a:schemeClr val="tx1"/>
                  </a:solidFill>
                  <a:effectLst/>
                  <a:latin typeface="+mn-lt"/>
                  <a:ea typeface="+mn-ea"/>
                  <a:cs typeface="+mn-cs"/>
                </a:rPr>
                <a:t>)</a:t>
              </a:r>
              <a:r>
                <a:rPr lang="es-CO" sz="900" b="0" i="0">
                  <a:solidFill>
                    <a:schemeClr val="tx1"/>
                  </a:solidFill>
                  <a:effectLst/>
                  <a:latin typeface="Cambria Math" panose="02040503050406030204" pitchFamily="18" charset="0"/>
                  <a:ea typeface="+mn-ea"/>
                  <a:cs typeface="+mn-cs"/>
                </a:rPr>
                <a:t>)〗^4+ 〖〖</a:t>
              </a:r>
              <a:r>
                <a:rPr lang="es-ES" sz="900" i="0">
                  <a:solidFill>
                    <a:schemeClr val="tx1"/>
                  </a:solidFill>
                  <a:effectLst/>
                  <a:latin typeface="Cambria Math" panose="02040503050406030204" pitchFamily="18" charset="0"/>
                  <a:ea typeface="+mn-ea"/>
                  <a:cs typeface="+mn-cs"/>
                </a:rPr>
                <a:t>𝑢(𝛿</a:t>
              </a:r>
              <a:r>
                <a:rPr lang="es-CO" sz="900" b="0" i="0">
                  <a:solidFill>
                    <a:schemeClr val="tx1"/>
                  </a:solidFill>
                  <a:effectLst/>
                  <a:latin typeface="Cambria Math" panose="02040503050406030204" pitchFamily="18" charset="0"/>
                  <a:ea typeface="+mn-ea"/>
                  <a:cs typeface="+mn-cs"/>
                </a:rPr>
                <a:t>𝑚〗_𝐵</a:t>
              </a:r>
              <a:r>
                <a:rPr lang="es-ES" sz="900" i="0">
                  <a:solidFill>
                    <a:schemeClr val="tx1"/>
                  </a:solidFill>
                  <a:effectLst/>
                  <a:latin typeface="Cambria Math" panose="02040503050406030204" pitchFamily="18" charset="0"/>
                  <a:ea typeface="+mn-ea"/>
                  <a:cs typeface="+mn-cs"/>
                </a:rPr>
                <a:t>)</a:t>
              </a:r>
              <a:r>
                <a:rPr lang="es-CO" sz="900" b="0" i="0">
                  <a:solidFill>
                    <a:schemeClr val="tx1"/>
                  </a:solidFill>
                  <a:effectLst/>
                  <a:latin typeface="Cambria Math" panose="02040503050406030204" pitchFamily="18" charset="0"/>
                  <a:ea typeface="+mn-ea"/>
                  <a:cs typeface="+mn-cs"/>
                </a:rPr>
                <a:t>〗^4/(</a:t>
              </a:r>
              <a:r>
                <a:rPr lang="es-CO" sz="1000" i="0">
                  <a:solidFill>
                    <a:schemeClr val="tx1"/>
                  </a:solidFill>
                  <a:effectLst/>
                  <a:latin typeface="+mn-lt"/>
                  <a:ea typeface="+mn-ea"/>
                  <a:cs typeface="+mn-cs"/>
                </a:rPr>
                <a:t>𝑣_𝑒𝑓𝑓</a:t>
              </a:r>
              <a:r>
                <a:rPr lang="es-CO" sz="1000" b="0" i="0">
                  <a:solidFill>
                    <a:schemeClr val="tx1"/>
                  </a:solidFill>
                  <a:effectLst/>
                  <a:latin typeface="+mn-lt"/>
                  <a:ea typeface="+mn-ea"/>
                  <a:cs typeface="+mn-cs"/>
                </a:rPr>
                <a:t> (</a:t>
              </a:r>
              <a:r>
                <a:rPr lang="es-CO" sz="1000" b="0" i="0">
                  <a:solidFill>
                    <a:schemeClr val="tx1"/>
                  </a:solidFill>
                  <a:effectLst/>
                  <a:latin typeface="Cambria Math" panose="02040503050406030204" pitchFamily="18" charset="0"/>
                  <a:ea typeface="+mn-ea"/>
                  <a:cs typeface="+mn-cs"/>
                </a:rPr>
                <a:t>𝑚_𝐵</a:t>
              </a:r>
              <a:r>
                <a:rPr lang="es-CO" sz="1000" b="0" i="0">
                  <a:solidFill>
                    <a:schemeClr val="tx1"/>
                  </a:solidFill>
                  <a:effectLst/>
                  <a:latin typeface="+mn-lt"/>
                  <a:ea typeface="+mn-ea"/>
                  <a:cs typeface="+mn-cs"/>
                </a:rPr>
                <a:t>)</a:t>
              </a:r>
              <a:r>
                <a:rPr lang="es-CO" sz="900" b="0" i="0">
                  <a:solidFill>
                    <a:schemeClr val="tx1"/>
                  </a:solidFill>
                  <a:effectLst/>
                  <a:latin typeface="Cambria Math" panose="02040503050406030204" pitchFamily="18" charset="0"/>
                  <a:ea typeface="+mn-ea"/>
                  <a:cs typeface="+mn-cs"/>
                </a:rPr>
                <a:t>)+ 〖〖</a:t>
              </a:r>
              <a:r>
                <a:rPr lang="es-ES" sz="900" i="0">
                  <a:solidFill>
                    <a:schemeClr val="tx1"/>
                  </a:solidFill>
                  <a:effectLst/>
                  <a:latin typeface="Cambria Math" panose="02040503050406030204" pitchFamily="18" charset="0"/>
                  <a:ea typeface="+mn-ea"/>
                  <a:cs typeface="+mn-cs"/>
                </a:rPr>
                <a:t>𝑢(𝛿</a:t>
              </a:r>
              <a:r>
                <a:rPr lang="es-CO" sz="900" b="0" i="0">
                  <a:solidFill>
                    <a:schemeClr val="tx1"/>
                  </a:solidFill>
                  <a:effectLst/>
                  <a:latin typeface="Cambria Math" panose="02040503050406030204" pitchFamily="18" charset="0"/>
                  <a:ea typeface="+mn-ea"/>
                  <a:cs typeface="+mn-cs"/>
                </a:rPr>
                <a:t>𝑚〗_𝐷</a:t>
              </a:r>
              <a:r>
                <a:rPr lang="es-ES" sz="900" i="0">
                  <a:solidFill>
                    <a:schemeClr val="tx1"/>
                  </a:solidFill>
                  <a:effectLst/>
                  <a:latin typeface="Cambria Math" panose="02040503050406030204" pitchFamily="18" charset="0"/>
                  <a:ea typeface="+mn-ea"/>
                  <a:cs typeface="+mn-cs"/>
                </a:rPr>
                <a:t>)</a:t>
              </a:r>
              <a:r>
                <a:rPr lang="es-CO" sz="900" b="0" i="0">
                  <a:solidFill>
                    <a:schemeClr val="tx1"/>
                  </a:solidFill>
                  <a:effectLst/>
                  <a:latin typeface="Cambria Math" panose="02040503050406030204" pitchFamily="18" charset="0"/>
                  <a:ea typeface="+mn-ea"/>
                  <a:cs typeface="+mn-cs"/>
                </a:rPr>
                <a:t>〗^4/(</a:t>
              </a:r>
              <a:r>
                <a:rPr lang="es-CO" sz="1000" i="0">
                  <a:solidFill>
                    <a:schemeClr val="tx1"/>
                  </a:solidFill>
                  <a:effectLst/>
                  <a:latin typeface="+mn-lt"/>
                  <a:ea typeface="+mn-ea"/>
                  <a:cs typeface="+mn-cs"/>
                </a:rPr>
                <a:t>𝑣_𝑒𝑓𝑓</a:t>
              </a:r>
              <a:r>
                <a:rPr lang="es-CO" sz="1000" b="0" i="0">
                  <a:solidFill>
                    <a:schemeClr val="tx1"/>
                  </a:solidFill>
                  <a:effectLst/>
                  <a:latin typeface="+mn-lt"/>
                  <a:ea typeface="+mn-ea"/>
                  <a:cs typeface="+mn-cs"/>
                </a:rPr>
                <a:t> (𝑚_</a:t>
              </a:r>
              <a:r>
                <a:rPr lang="es-CO" sz="1000" b="0" i="0">
                  <a:solidFill>
                    <a:schemeClr val="tx1"/>
                  </a:solidFill>
                  <a:effectLst/>
                  <a:latin typeface="Cambria Math" panose="02040503050406030204" pitchFamily="18" charset="0"/>
                  <a:ea typeface="+mn-ea"/>
                  <a:cs typeface="+mn-cs"/>
                </a:rPr>
                <a:t>𝐷</a:t>
              </a:r>
              <a:r>
                <a:rPr lang="es-CO" sz="1000" b="0" i="0">
                  <a:solidFill>
                    <a:schemeClr val="tx1"/>
                  </a:solidFill>
                  <a:effectLst/>
                  <a:latin typeface="+mn-lt"/>
                  <a:ea typeface="+mn-ea"/>
                  <a:cs typeface="+mn-cs"/>
                </a:rPr>
                <a:t>)</a:t>
              </a:r>
              <a:r>
                <a:rPr lang="es-CO" sz="90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400439</xdr:colOff>
      <xdr:row>86</xdr:row>
      <xdr:rowOff>0</xdr:rowOff>
    </xdr:from>
    <xdr:ext cx="2819400" cy="647700"/>
    <mc:AlternateContent xmlns:mc="http://schemas.openxmlformats.org/markup-compatibility/2006" xmlns:a14="http://schemas.microsoft.com/office/drawing/2010/main">
      <mc:Choice Requires="a14">
        <xdr:sp macro="" textlink="">
          <xdr:nvSpPr>
            <xdr:cNvPr id="53" name="CuadroTexto 52"/>
            <xdr:cNvSpPr txBox="1"/>
          </xdr:nvSpPr>
          <xdr:spPr>
            <a:xfrm>
              <a:off x="1246026" y="28992934"/>
              <a:ext cx="28194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53" name="CuadroTexto 52"/>
            <xdr:cNvSpPr txBox="1"/>
          </xdr:nvSpPr>
          <xdr:spPr>
            <a:xfrm>
              <a:off x="1246026" y="28992934"/>
              <a:ext cx="28194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mn-lt"/>
                  <a:ea typeface="+mn-ea"/>
                  <a:cs typeface="+mn-cs"/>
                </a:rPr>
                <a:t>𝑣_𝑒𝑓𝑓</a:t>
              </a:r>
              <a:r>
                <a:rPr lang="es-CO" sz="1100" b="0" i="0">
                  <a:solidFill>
                    <a:schemeClr val="tx1"/>
                  </a:solidFill>
                  <a:effectLst/>
                  <a:latin typeface="+mn-lt"/>
                  <a:ea typeface="+mn-ea"/>
                  <a:cs typeface="+mn-cs"/>
                </a:rPr>
                <a:t> (</a:t>
              </a:r>
              <a:r>
                <a:rPr lang="es-CO" sz="1100" b="0" i="0">
                  <a:solidFill>
                    <a:schemeClr val="tx1"/>
                  </a:solidFill>
                  <a:effectLst/>
                  <a:latin typeface="Cambria Math" panose="02040503050406030204" pitchFamily="18" charset="0"/>
                  <a:ea typeface="+mn-ea"/>
                  <a:cs typeface="+mn-cs"/>
                </a:rPr>
                <a:t>𝑒𝑐𝑐</a:t>
              </a:r>
              <a:r>
                <a:rPr lang="es-CO" sz="1100" b="0" i="0">
                  <a:solidFill>
                    <a:schemeClr val="tx1"/>
                  </a:solidFill>
                  <a:effectLst/>
                  <a:latin typeface="+mn-lt"/>
                  <a:ea typeface="+mn-ea"/>
                  <a:cs typeface="+mn-cs"/>
                </a:rPr>
                <a:t>)</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mn-lt"/>
                  <a:ea typeface="+mn-ea"/>
                  <a:cs typeface="+mn-cs"/>
                </a:rPr>
                <a:t>𝑣_𝑒𝑓𝑓</a:t>
              </a:r>
              <a:r>
                <a:rPr lang="es-CO" sz="1100" b="0" i="0">
                  <a:solidFill>
                    <a:schemeClr val="tx1"/>
                  </a:solidFill>
                  <a:effectLst/>
                  <a:latin typeface="+mn-lt"/>
                  <a:ea typeface="+mn-ea"/>
                  <a:cs typeface="+mn-cs"/>
                </a:rPr>
                <a:t> (</a:t>
              </a:r>
              <a:r>
                <a:rPr lang="es-CO" sz="1100" b="0" i="0">
                  <a:solidFill>
                    <a:schemeClr val="tx1"/>
                  </a:solidFill>
                  <a:effectLst/>
                  <a:latin typeface="Cambria Math" panose="02040503050406030204" pitchFamily="18" charset="0"/>
                  <a:ea typeface="+mn-ea"/>
                  <a:cs typeface="+mn-cs"/>
                </a:rPr>
                <a:t>𝑑𝑖𝑔</a:t>
              </a:r>
              <a:r>
                <a:rPr lang="es-CO" sz="1100" b="0" i="0">
                  <a:solidFill>
                    <a:schemeClr val="tx1"/>
                  </a:solidFill>
                  <a:effectLst/>
                  <a:latin typeface="+mn-lt"/>
                  <a:ea typeface="+mn-ea"/>
                  <a:cs typeface="+mn-cs"/>
                </a:rPr>
                <a:t>)</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3</xdr:col>
      <xdr:colOff>296496</xdr:colOff>
      <xdr:row>100</xdr:row>
      <xdr:rowOff>44693</xdr:rowOff>
    </xdr:from>
    <xdr:ext cx="1021773" cy="294408"/>
    <mc:AlternateContent xmlns:mc="http://schemas.openxmlformats.org/markup-compatibility/2006" xmlns:a14="http://schemas.microsoft.com/office/drawing/2010/main">
      <mc:Choice Requires="a14">
        <xdr:sp macro="" textlink="">
          <xdr:nvSpPr>
            <xdr:cNvPr id="54" name="CuadroTexto 53"/>
            <xdr:cNvSpPr txBox="1"/>
          </xdr:nvSpPr>
          <xdr:spPr>
            <a:xfrm>
              <a:off x="2955213" y="34906193"/>
              <a:ext cx="1021773" cy="294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54" name="CuadroTexto 53"/>
            <xdr:cNvSpPr txBox="1"/>
          </xdr:nvSpPr>
          <xdr:spPr>
            <a:xfrm>
              <a:off x="2955213" y="34906193"/>
              <a:ext cx="1021773" cy="294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5</xdr:col>
      <xdr:colOff>63743</xdr:colOff>
      <xdr:row>105</xdr:row>
      <xdr:rowOff>0</xdr:rowOff>
    </xdr:from>
    <xdr:ext cx="1717432" cy="343632"/>
    <mc:AlternateContent xmlns:mc="http://schemas.openxmlformats.org/markup-compatibility/2006" xmlns:a14="http://schemas.microsoft.com/office/drawing/2010/main">
      <mc:Choice Requires="a14">
        <xdr:sp macro="" textlink="">
          <xdr:nvSpPr>
            <xdr:cNvPr id="4" name="CuadroTexto 3"/>
            <xdr:cNvSpPr txBox="1"/>
          </xdr:nvSpPr>
          <xdr:spPr>
            <a:xfrm>
              <a:off x="4740518" y="359664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rad>
                  </m:oMath>
                </m:oMathPara>
              </a14:m>
              <a:endParaRPr lang="es-CO" sz="1050"/>
            </a:p>
          </xdr:txBody>
        </xdr:sp>
      </mc:Choice>
      <mc:Fallback xmlns="">
        <xdr:sp macro="" textlink="">
          <xdr:nvSpPr>
            <xdr:cNvPr id="4" name="CuadroTexto 3"/>
            <xdr:cNvSpPr txBox="1"/>
          </xdr:nvSpPr>
          <xdr:spPr>
            <a:xfrm>
              <a:off x="4740518" y="359664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b="0" i="0">
                  <a:solidFill>
                    <a:schemeClr val="tx1"/>
                  </a:solidFill>
                  <a:effectLst/>
                  <a:latin typeface="+mn-lt"/>
                  <a:ea typeface="+mn-ea"/>
                  <a:cs typeface="+mn-cs"/>
                </a:rPr>
                <a:t>𝑢^2 (𝑅(𝑑 𝑦 𝑠)"</a:t>
              </a:r>
              <a:r>
                <a:rPr lang="es-CO" sz="1050" i="0">
                  <a:solidFill>
                    <a:schemeClr val="tx1"/>
                  </a:solidFill>
                  <a:effectLst/>
                  <a:latin typeface="+mn-lt"/>
                  <a:ea typeface="+mn-ea"/>
                  <a:cs typeface="+mn-cs"/>
                </a:rPr>
                <a:t>) +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1</xdr:col>
      <xdr:colOff>206953</xdr:colOff>
      <xdr:row>104</xdr:row>
      <xdr:rowOff>396585</xdr:rowOff>
    </xdr:from>
    <xdr:ext cx="561109" cy="396134"/>
    <mc:AlternateContent xmlns:mc="http://schemas.openxmlformats.org/markup-compatibility/2006" xmlns:a14="http://schemas.microsoft.com/office/drawing/2010/main">
      <mc:Choice Requires="a14">
        <xdr:sp macro="" textlink="">
          <xdr:nvSpPr>
            <xdr:cNvPr id="6" name="CuadroTexto 5"/>
            <xdr:cNvSpPr txBox="1"/>
          </xdr:nvSpPr>
          <xdr:spPr>
            <a:xfrm>
              <a:off x="1092778" y="359629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6" name="CuadroTexto 5"/>
            <xdr:cNvSpPr txBox="1"/>
          </xdr:nvSpPr>
          <xdr:spPr>
            <a:xfrm>
              <a:off x="1092778" y="359629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2</xdr:col>
      <xdr:colOff>179242</xdr:colOff>
      <xdr:row>105</xdr:row>
      <xdr:rowOff>92652</xdr:rowOff>
    </xdr:from>
    <xdr:ext cx="609911" cy="175113"/>
    <mc:AlternateContent xmlns:mc="http://schemas.openxmlformats.org/markup-compatibility/2006" xmlns:a14="http://schemas.microsoft.com/office/drawing/2010/main">
      <mc:Choice Requires="a14">
        <xdr:sp macro="" textlink="">
          <xdr:nvSpPr>
            <xdr:cNvPr id="7" name="CuadroTexto 6"/>
            <xdr:cNvSpPr txBox="1"/>
          </xdr:nvSpPr>
          <xdr:spPr>
            <a:xfrm>
              <a:off x="1950892" y="360590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i="1">
                  <a:latin typeface="Times New Roman" panose="02020603050405020304" pitchFamily="18" charset="0"/>
                  <a:cs typeface="Times New Roman" panose="02020603050405020304" pitchFamily="18" charset="0"/>
                </a:rPr>
                <a:t>  * </a:t>
              </a:r>
              <a14:m>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𝐸</m:t>
                      </m:r>
                    </m:e>
                    <m:sub>
                      <m:acc>
                        <m:accPr>
                          <m:chr m:val="̅"/>
                          <m:ctrlPr>
                            <a:rPr lang="es-CO" sz="1100" i="1">
                              <a:solidFill>
                                <a:schemeClr val="tx1"/>
                              </a:solidFill>
                              <a:effectLst/>
                              <a:latin typeface="Cambria Math" panose="02040503050406030204" pitchFamily="18" charset="0"/>
                              <a:ea typeface="+mn-ea"/>
                              <a:cs typeface="+mn-cs"/>
                            </a:rPr>
                          </m:ctrlPr>
                        </m:accPr>
                        <m:e>
                          <m:r>
                            <a:rPr lang="es-CO" sz="1100" b="0" i="1">
                              <a:solidFill>
                                <a:schemeClr val="tx1"/>
                              </a:solidFill>
                              <a:effectLst/>
                              <a:latin typeface="Cambria Math" panose="02040503050406030204" pitchFamily="18" charset="0"/>
                              <a:ea typeface="+mn-ea"/>
                              <a:cs typeface="+mn-cs"/>
                            </a:rPr>
                            <m:t>𝐼</m:t>
                          </m:r>
                        </m:e>
                      </m:acc>
                    </m:sub>
                  </m:sSub>
                  <m:r>
                    <a:rPr lang="es-CO" sz="1100" i="1">
                      <a:latin typeface="Cambria Math" panose="02040503050406030204" pitchFamily="18" charset="0"/>
                    </a:rPr>
                    <m:t> </m:t>
                  </m:r>
                </m:oMath>
              </a14:m>
              <a:endParaRPr lang="es-CO" sz="1100"/>
            </a:p>
          </xdr:txBody>
        </xdr:sp>
      </mc:Choice>
      <mc:Fallback xmlns="">
        <xdr:sp macro="" textlink="">
          <xdr:nvSpPr>
            <xdr:cNvPr id="7" name="CuadroTexto 6"/>
            <xdr:cNvSpPr txBox="1"/>
          </xdr:nvSpPr>
          <xdr:spPr>
            <a:xfrm>
              <a:off x="1950892" y="360590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r>
                <a:rPr lang="es-CO" sz="1100" b="0" i="0">
                  <a:latin typeface="Cambria Math" panose="02040503050406030204" pitchFamily="18" charset="0"/>
                </a:rPr>
                <a:t>𝐼 ̅</a:t>
              </a:r>
              <a:r>
                <a:rPr lang="es-CO" sz="1100" i="1">
                  <a:latin typeface="Times New Roman" panose="02020603050405020304" pitchFamily="18" charset="0"/>
                  <a:cs typeface="Times New Roman" panose="02020603050405020304" pitchFamily="18" charset="0"/>
                </a:rPr>
                <a:t>  * </a:t>
              </a:r>
              <a:r>
                <a:rPr lang="es-CO" sz="1100" b="0" i="0">
                  <a:solidFill>
                    <a:schemeClr val="tx1"/>
                  </a:solidFill>
                  <a:effectLst/>
                  <a:latin typeface="Cambria Math" panose="02040503050406030204" pitchFamily="18" charset="0"/>
                  <a:ea typeface="+mn-ea"/>
                  <a:cs typeface="+mn-cs"/>
                </a:rPr>
                <a:t>𝐸_</a:t>
              </a:r>
              <a:r>
                <a:rPr lang="es-CO" sz="1100" b="0" i="0">
                  <a:solidFill>
                    <a:schemeClr val="tx1"/>
                  </a:solidFill>
                  <a:effectLst/>
                  <a:latin typeface="+mn-lt"/>
                  <a:ea typeface="+mn-ea"/>
                  <a:cs typeface="+mn-cs"/>
                </a:rPr>
                <a:t>𝐼 ̅</a:t>
              </a:r>
              <a:r>
                <a:rPr lang="es-CO" sz="1100" b="0" i="0">
                  <a:solidFill>
                    <a:schemeClr val="tx1"/>
                  </a:solidFill>
                  <a:effectLst/>
                  <a:latin typeface="Cambria Math" panose="02040503050406030204" pitchFamily="18" charset="0"/>
                  <a:ea typeface="+mn-ea"/>
                  <a:cs typeface="+mn-cs"/>
                </a:rPr>
                <a:t>  </a:t>
              </a:r>
              <a:r>
                <a:rPr lang="es-CO" sz="1100" i="0">
                  <a:latin typeface="Cambria Math" panose="02040503050406030204" pitchFamily="18" charset="0"/>
                </a:rPr>
                <a:t> </a:t>
              </a:r>
              <a:endParaRPr lang="es-CO" sz="1100"/>
            </a:p>
          </xdr:txBody>
        </xdr:sp>
      </mc:Fallback>
    </mc:AlternateContent>
    <xdr:clientData/>
  </xdr:oneCellAnchor>
  <xdr:oneCellAnchor>
    <xdr:from>
      <xdr:col>4</xdr:col>
      <xdr:colOff>365413</xdr:colOff>
      <xdr:row>50</xdr:row>
      <xdr:rowOff>127288</xdr:rowOff>
    </xdr:from>
    <xdr:ext cx="209609" cy="175113"/>
    <mc:AlternateContent xmlns:mc="http://schemas.openxmlformats.org/markup-compatibility/2006" xmlns:a14="http://schemas.microsoft.com/office/drawing/2010/main">
      <mc:Choice Requires="a14">
        <xdr:sp macro="" textlink="">
          <xdr:nvSpPr>
            <xdr:cNvPr id="8" name="CuadroTexto 7"/>
            <xdr:cNvSpPr txBox="1"/>
          </xdr:nvSpPr>
          <xdr:spPr>
            <a:xfrm>
              <a:off x="3756313" y="16319788"/>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8" name="CuadroTexto 7"/>
            <xdr:cNvSpPr txBox="1"/>
          </xdr:nvSpPr>
          <xdr:spPr>
            <a:xfrm>
              <a:off x="3756313" y="16319788"/>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6</xdr:col>
      <xdr:colOff>536863</xdr:colOff>
      <xdr:row>50</xdr:row>
      <xdr:rowOff>112567</xdr:rowOff>
    </xdr:from>
    <xdr:ext cx="156261" cy="175113"/>
    <mc:AlternateContent xmlns:mc="http://schemas.openxmlformats.org/markup-compatibility/2006" xmlns:a14="http://schemas.microsoft.com/office/drawing/2010/main">
      <mc:Choice Requires="a14">
        <xdr:sp macro="" textlink="">
          <xdr:nvSpPr>
            <xdr:cNvPr id="26" name="CuadroTexto 25"/>
            <xdr:cNvSpPr txBox="1"/>
          </xdr:nvSpPr>
          <xdr:spPr>
            <a:xfrm>
              <a:off x="4779818" y="16218476"/>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6" name="CuadroTexto 25"/>
            <xdr:cNvSpPr txBox="1"/>
          </xdr:nvSpPr>
          <xdr:spPr>
            <a:xfrm>
              <a:off x="4779818" y="16218476"/>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7</xdr:col>
      <xdr:colOff>502227</xdr:colOff>
      <xdr:row>50</xdr:row>
      <xdr:rowOff>103908</xdr:rowOff>
    </xdr:from>
    <xdr:ext cx="327847" cy="175113"/>
    <mc:AlternateContent xmlns:mc="http://schemas.openxmlformats.org/markup-compatibility/2006" xmlns:a14="http://schemas.microsoft.com/office/drawing/2010/main">
      <mc:Choice Requires="a14">
        <xdr:sp macro="" textlink="">
          <xdr:nvSpPr>
            <xdr:cNvPr id="31" name="CuadroTexto 30"/>
            <xdr:cNvSpPr txBox="1"/>
          </xdr:nvSpPr>
          <xdr:spPr>
            <a:xfrm>
              <a:off x="5593772" y="16209817"/>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1" name="CuadroTexto 30"/>
            <xdr:cNvSpPr txBox="1"/>
          </xdr:nvSpPr>
          <xdr:spPr>
            <a:xfrm>
              <a:off x="5593772" y="16209817"/>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254045</xdr:colOff>
      <xdr:row>105</xdr:row>
      <xdr:rowOff>96582</xdr:rowOff>
    </xdr:from>
    <xdr:ext cx="441852" cy="184153"/>
    <mc:AlternateContent xmlns:mc="http://schemas.openxmlformats.org/markup-compatibility/2006" xmlns:a14="http://schemas.microsoft.com/office/drawing/2010/main">
      <mc:Choice Requires="a14">
        <xdr:sp macro="" textlink="">
          <xdr:nvSpPr>
            <xdr:cNvPr id="35" name="CuadroTexto 34"/>
            <xdr:cNvSpPr txBox="1"/>
          </xdr:nvSpPr>
          <xdr:spPr>
            <a:xfrm>
              <a:off x="2911520" y="360629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35" name="CuadroTexto 34"/>
            <xdr:cNvSpPr txBox="1"/>
          </xdr:nvSpPr>
          <xdr:spPr>
            <a:xfrm>
              <a:off x="2911520" y="360629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7</xdr:col>
      <xdr:colOff>90640</xdr:colOff>
      <xdr:row>104</xdr:row>
      <xdr:rowOff>228600</xdr:rowOff>
    </xdr:from>
    <xdr:ext cx="789584" cy="143430"/>
    <mc:AlternateContent xmlns:mc="http://schemas.openxmlformats.org/markup-compatibility/2006" xmlns:a14="http://schemas.microsoft.com/office/drawing/2010/main">
      <mc:Choice Requires="a14">
        <xdr:sp macro="" textlink="">
          <xdr:nvSpPr>
            <xdr:cNvPr id="36" name="CuadroTexto 35"/>
            <xdr:cNvSpPr txBox="1"/>
          </xdr:nvSpPr>
          <xdr:spPr>
            <a:xfrm>
              <a:off x="6291415" y="357949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36" name="CuadroTexto 35"/>
            <xdr:cNvSpPr txBox="1"/>
          </xdr:nvSpPr>
          <xdr:spPr>
            <a:xfrm>
              <a:off x="6291415" y="357949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mn-lt"/>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mn-lt"/>
                  <a:ea typeface="+mn-ea"/>
                  <a:cs typeface="+mn-cs"/>
                </a:rPr>
                <a:t>𝛴</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mn-lt"/>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9</xdr:col>
      <xdr:colOff>277091</xdr:colOff>
      <xdr:row>105</xdr:row>
      <xdr:rowOff>129886</xdr:rowOff>
    </xdr:from>
    <xdr:ext cx="441614" cy="179665"/>
    <mc:AlternateContent xmlns:mc="http://schemas.openxmlformats.org/markup-compatibility/2006" xmlns:a14="http://schemas.microsoft.com/office/drawing/2010/main">
      <mc:Choice Requires="a14">
        <xdr:sp macro="" textlink="">
          <xdr:nvSpPr>
            <xdr:cNvPr id="38" name="CuadroTexto 37"/>
            <xdr:cNvSpPr txBox="1"/>
          </xdr:nvSpPr>
          <xdr:spPr>
            <a:xfrm>
              <a:off x="7914409" y="38307818"/>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38" name="CuadroTexto 37"/>
            <xdr:cNvSpPr txBox="1"/>
          </xdr:nvSpPr>
          <xdr:spPr>
            <a:xfrm>
              <a:off x="7914409" y="38307818"/>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8</xdr:col>
      <xdr:colOff>17319</xdr:colOff>
      <xdr:row>107</xdr:row>
      <xdr:rowOff>121227</xdr:rowOff>
    </xdr:from>
    <xdr:ext cx="775725" cy="175176"/>
    <mc:AlternateContent xmlns:mc="http://schemas.openxmlformats.org/markup-compatibility/2006" xmlns:a14="http://schemas.microsoft.com/office/drawing/2010/main">
      <mc:Choice Requires="a14">
        <xdr:sp macro="" textlink="">
          <xdr:nvSpPr>
            <xdr:cNvPr id="39" name="CuadroTexto 38"/>
            <xdr:cNvSpPr txBox="1"/>
          </xdr:nvSpPr>
          <xdr:spPr>
            <a:xfrm>
              <a:off x="1712769" y="39535677"/>
              <a:ext cx="775725" cy="175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bg1"/>
                            </a:solidFill>
                            <a:latin typeface="Cambria Math" panose="02040503050406030204" pitchFamily="18" charset="0"/>
                          </a:rPr>
                        </m:ctrlPr>
                      </m:sSupPr>
                      <m:e>
                        <m:r>
                          <m:rPr>
                            <m:nor/>
                          </m:rPr>
                          <a:rPr lang="es-CO" sz="1100" b="0" i="1">
                            <a:solidFill>
                              <a:schemeClr val="bg1"/>
                            </a:solidFill>
                            <a:latin typeface="Cambria Math" panose="02040503050406030204" pitchFamily="18" charset="0"/>
                          </a:rPr>
                          <m:t>s</m:t>
                        </m:r>
                        <m:r>
                          <m:rPr>
                            <m:nor/>
                          </m:rPr>
                          <a:rPr lang="es-CO" sz="1100" b="0" i="1">
                            <a:solidFill>
                              <a:schemeClr val="bg1"/>
                            </a:solidFill>
                            <a:latin typeface="Cambria Math" panose="02040503050406030204" pitchFamily="18" charset="0"/>
                          </a:rPr>
                          <m:t>  </m:t>
                        </m:r>
                        <m:r>
                          <m:rPr>
                            <m:nor/>
                          </m:rPr>
                          <a:rPr lang="es-CO" sz="1100" b="0" i="1" baseline="0">
                            <a:solidFill>
                              <a:schemeClr val="bg1"/>
                            </a:solidFill>
                            <a:effectLst/>
                            <a:latin typeface="Times New Roman" panose="02020603050405020304" pitchFamily="18" charset="0"/>
                            <a:ea typeface="+mn-ea"/>
                            <a:cs typeface="Times New Roman" panose="02020603050405020304" pitchFamily="18" charset="0"/>
                          </a:rPr>
                          <m:t>maxima</m:t>
                        </m:r>
                        <m:r>
                          <m:rPr>
                            <m:nor/>
                          </m:rPr>
                          <a:rPr lang="es-CO" sz="1100" b="0" i="1" baseline="0">
                            <a:solidFill>
                              <a:schemeClr val="bg1"/>
                            </a:solidFill>
                            <a:effectLst/>
                            <a:latin typeface="Times New Roman" panose="02020603050405020304" pitchFamily="18" charset="0"/>
                            <a:ea typeface="+mn-ea"/>
                            <a:cs typeface="Times New Roman" panose="02020603050405020304" pitchFamily="18" charset="0"/>
                          </a:rPr>
                          <m:t>  </m:t>
                        </m:r>
                        <m:r>
                          <m:rPr>
                            <m:nor/>
                          </m:rPr>
                          <a:rPr lang="es-CO" b="0" i="1">
                            <a:solidFill>
                              <a:schemeClr val="bg1"/>
                            </a:solidFill>
                            <a:effectLst/>
                            <a:latin typeface="Times New Roman" panose="02020603050405020304" pitchFamily="18" charset="0"/>
                            <a:cs typeface="Times New Roman" panose="02020603050405020304" pitchFamily="18" charset="0"/>
                          </a:rPr>
                          <m:t> </m:t>
                        </m:r>
                      </m:e>
                      <m:sup>
                        <m:r>
                          <a:rPr lang="es-CO" sz="1100" b="0" i="1">
                            <a:solidFill>
                              <a:schemeClr val="bg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39" name="CuadroTexto 38"/>
            <xdr:cNvSpPr txBox="1"/>
          </xdr:nvSpPr>
          <xdr:spPr>
            <a:xfrm>
              <a:off x="1712769" y="39535677"/>
              <a:ext cx="775725" cy="175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bg1"/>
                  </a:solidFill>
                  <a:latin typeface="Cambria Math" panose="02040503050406030204" pitchFamily="18" charset="0"/>
                </a:rPr>
                <a:t>〖"s  </a:t>
              </a:r>
              <a:r>
                <a:rPr lang="es-CO" sz="1100" b="0" i="0" baseline="0">
                  <a:solidFill>
                    <a:schemeClr val="bg1"/>
                  </a:solidFill>
                  <a:effectLst/>
                  <a:latin typeface="Times New Roman" panose="02020603050405020304" pitchFamily="18" charset="0"/>
                  <a:ea typeface="+mn-ea"/>
                  <a:cs typeface="Times New Roman" panose="02020603050405020304" pitchFamily="18" charset="0"/>
                </a:rPr>
                <a:t>maxima  </a:t>
              </a:r>
              <a:r>
                <a:rPr lang="es-CO" b="0" i="0">
                  <a:solidFill>
                    <a:schemeClr val="bg1"/>
                  </a:solidFill>
                  <a:effectLst/>
                  <a:latin typeface="Times New Roman" panose="02020603050405020304" pitchFamily="18" charset="0"/>
                  <a:cs typeface="Times New Roman" panose="02020603050405020304" pitchFamily="18" charset="0"/>
                </a:rPr>
                <a:t> </a:t>
              </a:r>
              <a:r>
                <a:rPr lang="es-CO" b="0" i="0">
                  <a:solidFill>
                    <a:schemeClr val="bg1"/>
                  </a:solidFill>
                  <a:effectLst/>
                  <a:latin typeface="Cambria Math" panose="02040503050406030204" pitchFamily="18" charset="0"/>
                  <a:cs typeface="Times New Roman" panose="02020603050405020304" pitchFamily="18" charset="0"/>
                </a:rPr>
                <a:t>" </a:t>
              </a:r>
              <a:r>
                <a:rPr lang="es-CO" sz="1100" b="0" i="0">
                  <a:solidFill>
                    <a:schemeClr val="bg1"/>
                  </a:solidFill>
                  <a:effectLst/>
                  <a:latin typeface="Cambria Math" panose="02040503050406030204" pitchFamily="18" charset="0"/>
                  <a:cs typeface="Times New Roman" panose="02020603050405020304" pitchFamily="18" charset="0"/>
                </a:rPr>
                <a:t>〗^</a:t>
              </a:r>
              <a:r>
                <a:rPr lang="es-CO" sz="1100" b="0" i="0">
                  <a:solidFill>
                    <a:schemeClr val="bg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8</xdr:col>
      <xdr:colOff>787833</xdr:colOff>
      <xdr:row>108</xdr:row>
      <xdr:rowOff>31936</xdr:rowOff>
    </xdr:from>
    <xdr:ext cx="1022476" cy="347382"/>
    <mc:AlternateContent xmlns:mc="http://schemas.openxmlformats.org/markup-compatibility/2006" xmlns:a14="http://schemas.microsoft.com/office/drawing/2010/main">
      <mc:Choice Requires="a14">
        <xdr:sp macro="" textlink="">
          <xdr:nvSpPr>
            <xdr:cNvPr id="51" name="CuadroTexto 50"/>
            <xdr:cNvSpPr txBox="1"/>
          </xdr:nvSpPr>
          <xdr:spPr>
            <a:xfrm>
              <a:off x="6988608" y="36798436"/>
              <a:ext cx="1022476"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800" b="0" i="1">
                            <a:solidFill>
                              <a:schemeClr val="tx1"/>
                            </a:solidFill>
                            <a:effectLst/>
                            <a:latin typeface="Cambria Math" panose="02040503050406030204" pitchFamily="18" charset="0"/>
                            <a:ea typeface="+mn-ea"/>
                            <a:cs typeface="+mn-cs"/>
                          </a:rPr>
                        </m:ctrlPr>
                      </m:sSupPr>
                      <m:e>
                        <m:f>
                          <m:fPr>
                            <m:ctrlPr>
                              <a:rPr lang="es-CO" sz="800" b="0" i="1">
                                <a:solidFill>
                                  <a:schemeClr val="tx1"/>
                                </a:solidFill>
                                <a:effectLst/>
                                <a:latin typeface="Cambria Math" panose="02040503050406030204" pitchFamily="18" charset="0"/>
                                <a:ea typeface="+mn-ea"/>
                                <a:cs typeface="+mn-cs"/>
                              </a:rPr>
                            </m:ctrlPr>
                          </m:fPr>
                          <m:num>
                            <m:sSup>
                              <m:sSupPr>
                                <m:ctrlPr>
                                  <a:rPr lang="es-CO" sz="800" b="0" i="1">
                                    <a:solidFill>
                                      <a:schemeClr val="tx1"/>
                                    </a:solidFill>
                                    <a:effectLst/>
                                    <a:latin typeface="Cambria Math" panose="02040503050406030204" pitchFamily="18" charset="0"/>
                                    <a:ea typeface="+mn-ea"/>
                                    <a:cs typeface="+mn-cs"/>
                                  </a:rPr>
                                </m:ctrlPr>
                              </m:sSupPr>
                              <m:e>
                                <m:r>
                                  <a:rPr lang="es-CO" sz="800" b="0" i="1">
                                    <a:solidFill>
                                      <a:schemeClr val="tx1"/>
                                    </a:solidFill>
                                    <a:effectLst/>
                                    <a:latin typeface="Cambria Math" panose="02040503050406030204" pitchFamily="18" charset="0"/>
                                    <a:ea typeface="+mn-ea"/>
                                    <a:cs typeface="+mn-cs"/>
                                  </a:rPr>
                                  <m:t>𝑑</m:t>
                                </m:r>
                              </m:e>
                              <m:sup>
                                <m:r>
                                  <a:rPr lang="es-CO" sz="800" b="0" i="1">
                                    <a:solidFill>
                                      <a:schemeClr val="tx1"/>
                                    </a:solidFill>
                                    <a:effectLst/>
                                    <a:latin typeface="Cambria Math" panose="02040503050406030204" pitchFamily="18" charset="0"/>
                                    <a:ea typeface="+mn-ea"/>
                                    <a:cs typeface="+mn-cs"/>
                                  </a:rPr>
                                  <m:t>2</m:t>
                                </m:r>
                              </m:sup>
                            </m:sSup>
                          </m:num>
                          <m:den>
                            <m:r>
                              <a:rPr lang="es-CO" sz="800" b="0" i="1">
                                <a:solidFill>
                                  <a:schemeClr val="tx1"/>
                                </a:solidFill>
                                <a:effectLst/>
                                <a:latin typeface="Cambria Math" panose="02040503050406030204" pitchFamily="18" charset="0"/>
                                <a:ea typeface="+mn-ea"/>
                                <a:cs typeface="+mn-cs"/>
                              </a:rPr>
                              <m:t>6</m:t>
                            </m:r>
                          </m:den>
                        </m:f>
                        <m:r>
                          <m:rPr>
                            <m:nor/>
                          </m:rPr>
                          <a:rPr lang="es-CO" sz="800" i="1">
                            <a:solidFill>
                              <a:schemeClr val="tx1"/>
                            </a:solidFill>
                            <a:effectLst/>
                            <a:latin typeface="+mn-lt"/>
                            <a:ea typeface="+mn-ea"/>
                            <a:cs typeface="+mn-cs"/>
                          </a:rPr>
                          <m:t> </m:t>
                        </m:r>
                        <m:r>
                          <m:rPr>
                            <m:nor/>
                          </m:rPr>
                          <a:rPr lang="es-CO" sz="800" b="0" i="1">
                            <a:solidFill>
                              <a:schemeClr val="tx1"/>
                            </a:solidFill>
                            <a:effectLst/>
                            <a:latin typeface="+mn-lt"/>
                            <a:ea typeface="+mn-ea"/>
                            <a:cs typeface="+mn-cs"/>
                          </a:rPr>
                          <m:t>+</m:t>
                        </m:r>
                        <m:r>
                          <a:rPr lang="es-CO" sz="800" b="0" i="1">
                            <a:solidFill>
                              <a:schemeClr val="tx1"/>
                            </a:solidFill>
                            <a:effectLst/>
                            <a:latin typeface="Cambria Math" panose="02040503050406030204" pitchFamily="18" charset="0"/>
                            <a:ea typeface="+mn-ea"/>
                            <a:cs typeface="+mn-cs"/>
                          </a:rPr>
                          <m:t> </m:t>
                        </m:r>
                        <m:sSup>
                          <m:sSupPr>
                            <m:ctrlPr>
                              <a:rPr lang="es-CO" sz="1000" b="0" i="1">
                                <a:solidFill>
                                  <a:schemeClr val="tx1"/>
                                </a:solidFill>
                                <a:effectLst/>
                                <a:latin typeface="Cambria Math" panose="02040503050406030204" pitchFamily="18" charset="0"/>
                                <a:ea typeface="+mn-ea"/>
                                <a:cs typeface="+mn-cs"/>
                              </a:rPr>
                            </m:ctrlPr>
                          </m:sSupPr>
                          <m:e>
                            <m:r>
                              <a:rPr lang="es-CO" sz="1000" b="0" i="1">
                                <a:solidFill>
                                  <a:schemeClr val="tx1"/>
                                </a:solidFill>
                                <a:effectLst/>
                                <a:latin typeface="Cambria Math" panose="02040503050406030204" pitchFamily="18" charset="0"/>
                                <a:ea typeface="+mn-ea"/>
                                <a:cs typeface="+mn-cs"/>
                              </a:rPr>
                              <m:t>𝑠</m:t>
                            </m:r>
                            <m:r>
                              <a:rPr lang="es-CO" sz="1000" b="0" i="1">
                                <a:solidFill>
                                  <a:schemeClr val="tx1"/>
                                </a:solidFill>
                                <a:effectLst/>
                                <a:latin typeface="Cambria Math" panose="02040503050406030204" pitchFamily="18" charset="0"/>
                                <a:ea typeface="+mn-ea"/>
                                <a:cs typeface="+mn-cs"/>
                              </a:rPr>
                              <m:t> </m:t>
                            </m:r>
                            <m:r>
                              <a:rPr lang="es-CO" sz="1000" b="0" i="1">
                                <a:solidFill>
                                  <a:schemeClr val="tx1"/>
                                </a:solidFill>
                                <a:effectLst/>
                                <a:latin typeface="Cambria Math" panose="02040503050406030204" pitchFamily="18" charset="0"/>
                                <a:ea typeface="+mn-ea"/>
                                <a:cs typeface="+mn-cs"/>
                              </a:rPr>
                              <m:t>𝑚𝑎𝑥𝑖𝑚𝑎</m:t>
                            </m:r>
                          </m:e>
                          <m:sup>
                            <m:r>
                              <a:rPr lang="es-CO" sz="1000" b="0" i="1">
                                <a:solidFill>
                                  <a:schemeClr val="tx1"/>
                                </a:solidFill>
                                <a:effectLst/>
                                <a:latin typeface="Cambria Math" panose="02040503050406030204" pitchFamily="18" charset="0"/>
                                <a:ea typeface="+mn-ea"/>
                                <a:cs typeface="+mn-cs"/>
                              </a:rPr>
                              <m:t>2</m:t>
                            </m:r>
                          </m:sup>
                        </m:sSup>
                      </m:e>
                      <m:sup/>
                    </m:sSup>
                  </m:oMath>
                </m:oMathPara>
              </a14:m>
              <a:endParaRPr lang="es-CO" sz="1050" b="1"/>
            </a:p>
          </xdr:txBody>
        </xdr:sp>
      </mc:Choice>
      <mc:Fallback xmlns="">
        <xdr:sp macro="" textlink="">
          <xdr:nvSpPr>
            <xdr:cNvPr id="51" name="CuadroTexto 50"/>
            <xdr:cNvSpPr txBox="1"/>
          </xdr:nvSpPr>
          <xdr:spPr>
            <a:xfrm>
              <a:off x="6988608" y="36798436"/>
              <a:ext cx="1022476"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800" b="0" i="0">
                  <a:solidFill>
                    <a:schemeClr val="tx1"/>
                  </a:solidFill>
                  <a:effectLst/>
                  <a:latin typeface="Cambria Math" panose="02040503050406030204" pitchFamily="18" charset="0"/>
                  <a:ea typeface="+mn-ea"/>
                  <a:cs typeface="+mn-cs"/>
                </a:rPr>
                <a:t>〖𝑑^2/6</a:t>
              </a:r>
              <a:r>
                <a:rPr lang="es-CO" sz="800" b="0" i="0">
                  <a:solidFill>
                    <a:schemeClr val="tx1"/>
                  </a:solidFill>
                  <a:effectLst/>
                  <a:latin typeface="+mn-lt"/>
                  <a:ea typeface="+mn-ea"/>
                  <a:cs typeface="+mn-cs"/>
                </a:rPr>
                <a:t> "</a:t>
              </a:r>
              <a:r>
                <a:rPr lang="es-CO" sz="800" i="0">
                  <a:solidFill>
                    <a:schemeClr val="tx1"/>
                  </a:solidFill>
                  <a:effectLst/>
                  <a:latin typeface="+mn-lt"/>
                  <a:ea typeface="+mn-ea"/>
                  <a:cs typeface="+mn-cs"/>
                </a:rPr>
                <a:t> </a:t>
              </a:r>
              <a:r>
                <a:rPr lang="es-CO" sz="800" b="0" i="0">
                  <a:solidFill>
                    <a:schemeClr val="tx1"/>
                  </a:solidFill>
                  <a:effectLst/>
                  <a:latin typeface="+mn-lt"/>
                  <a:ea typeface="+mn-ea"/>
                  <a:cs typeface="+mn-cs"/>
                </a:rPr>
                <a:t>+</a:t>
              </a:r>
              <a:r>
                <a:rPr lang="es-CO" sz="800" b="0" i="0">
                  <a:solidFill>
                    <a:schemeClr val="tx1"/>
                  </a:solidFill>
                  <a:effectLst/>
                  <a:latin typeface="Cambria Math" panose="02040503050406030204" pitchFamily="18" charset="0"/>
                  <a:ea typeface="+mn-ea"/>
                  <a:cs typeface="+mn-cs"/>
                </a:rPr>
                <a:t>"  </a:t>
              </a:r>
              <a:r>
                <a:rPr lang="es-CO" sz="1000" b="0" i="0">
                  <a:solidFill>
                    <a:schemeClr val="tx1"/>
                  </a:solidFill>
                  <a:effectLst/>
                  <a:latin typeface="+mn-lt"/>
                  <a:ea typeface="+mn-ea"/>
                  <a:cs typeface="+mn-cs"/>
                </a:rPr>
                <a:t>〖</a:t>
              </a:r>
              <a:r>
                <a:rPr lang="es-CO" sz="1000" b="0" i="0">
                  <a:solidFill>
                    <a:schemeClr val="tx1"/>
                  </a:solidFill>
                  <a:effectLst/>
                  <a:latin typeface="+mn-lt"/>
                  <a:ea typeface="+mn-ea"/>
                  <a:cs typeface="+mn-cs"/>
                </a:rPr>
                <a:t>𝑠 𝑚</a:t>
              </a:r>
              <a:r>
                <a:rPr lang="es-CO" sz="1000" b="0" i="0">
                  <a:solidFill>
                    <a:schemeClr val="tx1"/>
                  </a:solidFill>
                  <a:effectLst/>
                  <a:latin typeface="Cambria Math" panose="02040503050406030204" pitchFamily="18" charset="0"/>
                  <a:ea typeface="+mn-ea"/>
                  <a:cs typeface="+mn-cs"/>
                </a:rPr>
                <a:t>𝑎</a:t>
              </a:r>
              <a:r>
                <a:rPr lang="es-CO" sz="1000" b="0" i="0">
                  <a:solidFill>
                    <a:schemeClr val="tx1"/>
                  </a:solidFill>
                  <a:effectLst/>
                  <a:latin typeface="+mn-lt"/>
                  <a:ea typeface="+mn-ea"/>
                  <a:cs typeface="+mn-cs"/>
                </a:rPr>
                <a:t>𝑥𝑖𝑚𝑎〗^2</a:t>
              </a:r>
              <a:r>
                <a:rPr lang="es-CO" sz="800" b="0" i="0">
                  <a:solidFill>
                    <a:schemeClr val="tx1"/>
                  </a:solidFill>
                  <a:effectLst/>
                  <a:latin typeface="Cambria Math" panose="02040503050406030204" pitchFamily="18" charset="0"/>
                  <a:ea typeface="+mn-ea"/>
                  <a:cs typeface="+mn-cs"/>
                </a:rPr>
                <a:t>〗^</a:t>
              </a:r>
              <a:endParaRPr lang="es-CO" sz="1050" b="1"/>
            </a:p>
          </xdr:txBody>
        </xdr:sp>
      </mc:Fallback>
    </mc:AlternateContent>
    <xdr:clientData/>
  </xdr:oneCellAnchor>
  <xdr:oneCellAnchor>
    <xdr:from>
      <xdr:col>3</xdr:col>
      <xdr:colOff>1272221</xdr:colOff>
      <xdr:row>105</xdr:row>
      <xdr:rowOff>29974</xdr:rowOff>
    </xdr:from>
    <xdr:ext cx="865910" cy="337704"/>
    <mc:AlternateContent xmlns:mc="http://schemas.openxmlformats.org/markup-compatibility/2006" xmlns:a14="http://schemas.microsoft.com/office/drawing/2010/main">
      <mc:Choice Requires="a14">
        <xdr:sp macro="" textlink="">
          <xdr:nvSpPr>
            <xdr:cNvPr id="55" name="CuadroTexto 54"/>
            <xdr:cNvSpPr txBox="1"/>
          </xdr:nvSpPr>
          <xdr:spPr>
            <a:xfrm>
              <a:off x="3821990" y="36246955"/>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050" i="1">
                            <a:solidFill>
                              <a:schemeClr val="tx1"/>
                            </a:solidFill>
                            <a:effectLst/>
                            <a:latin typeface="Cambria Math" panose="02040503050406030204" pitchFamily="18" charset="0"/>
                            <a:ea typeface="+mn-ea"/>
                            <a:cs typeface="+mn-cs"/>
                          </a:rPr>
                        </m:ctrlPr>
                      </m:sSup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m:t>
                            </m:r>
                            <m:acc>
                              <m:accPr>
                                <m:chr m:val="̅"/>
                                <m:ctrlPr>
                                  <a:rPr lang="es-CO" sz="1050" i="1">
                                    <a:solidFill>
                                      <a:schemeClr val="tx1"/>
                                    </a:solidFill>
                                    <a:effectLst/>
                                    <a:latin typeface="Cambria Math" panose="02040503050406030204" pitchFamily="18" charset="0"/>
                                    <a:ea typeface="+mn-ea"/>
                                    <a:cs typeface="+mn-cs"/>
                                  </a:rPr>
                                </m:ctrlPr>
                              </m:accPr>
                              <m:e>
                                <m:r>
                                  <a:rPr lang="es-CO" sz="1050" b="0" i="1">
                                    <a:solidFill>
                                      <a:schemeClr val="tx1"/>
                                    </a:solidFill>
                                    <a:effectLst/>
                                    <a:latin typeface="Cambria Math" panose="02040503050406030204" pitchFamily="18" charset="0"/>
                                    <a:ea typeface="+mn-ea"/>
                                    <a:cs typeface="+mn-cs"/>
                                  </a:rPr>
                                  <m:t>𝐼</m:t>
                                </m:r>
                              </m:e>
                            </m:acc>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𝑝</m:t>
                        </m:r>
                        <m:r>
                          <a:rPr lang="es-CO" sz="1050" b="0" i="1">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𝑑</m:t>
                            </m:r>
                          </m:e>
                          <m:sup>
                            <m:r>
                              <a:rPr lang="es-CO" sz="1050" b="0" i="1">
                                <a:solidFill>
                                  <a:schemeClr val="tx1"/>
                                </a:solidFill>
                                <a:effectLst/>
                                <a:latin typeface="Cambria Math" panose="02040503050406030204" pitchFamily="18" charset="0"/>
                                <a:ea typeface="+mn-ea"/>
                                <a:cs typeface="+mn-cs"/>
                              </a:rPr>
                              <m:t>2</m:t>
                            </m:r>
                          </m:sup>
                        </m:sSup>
                      </m:num>
                      <m:den>
                        <m:r>
                          <a:rPr lang="es-CO" sz="1050" b="0" i="1">
                            <a:solidFill>
                              <a:schemeClr val="tx1"/>
                            </a:solidFill>
                            <a:effectLst/>
                            <a:latin typeface="Cambria Math" panose="02040503050406030204" pitchFamily="18" charset="0"/>
                            <a:ea typeface="+mn-ea"/>
                            <a:cs typeface="+mn-cs"/>
                          </a:rPr>
                          <m:t>6</m:t>
                        </m:r>
                      </m:den>
                    </m:f>
                  </m:oMath>
                </m:oMathPara>
              </a14:m>
              <a:endParaRPr lang="es-CO">
                <a:effectLst/>
              </a:endParaRPr>
            </a:p>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 </m:t>
                    </m:r>
                  </m:oMath>
                </m:oMathPara>
              </a14:m>
              <a:endParaRPr lang="es-CO" sz="1100" b="1"/>
            </a:p>
          </xdr:txBody>
        </xdr:sp>
      </mc:Choice>
      <mc:Fallback xmlns="">
        <xdr:sp macro="" textlink="">
          <xdr:nvSpPr>
            <xdr:cNvPr id="55" name="CuadroTexto 54"/>
            <xdr:cNvSpPr txBox="1"/>
          </xdr:nvSpPr>
          <xdr:spPr>
            <a:xfrm>
              <a:off x="3821990" y="36246955"/>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a:t>
              </a:r>
              <a:r>
                <a:rPr lang="es-CO" sz="1050" b="0" i="0">
                  <a:solidFill>
                    <a:schemeClr val="tx1"/>
                  </a:solidFill>
                  <a:effectLst/>
                  <a:latin typeface="+mn-lt"/>
                  <a:ea typeface="+mn-ea"/>
                  <a:cs typeface="+mn-cs"/>
                </a:rPr>
                <a:t>𝐼 ̅</a:t>
              </a:r>
              <a:r>
                <a:rPr lang="es-CO" sz="1050" b="0" i="0">
                  <a:solidFill>
                    <a:schemeClr val="tx1"/>
                  </a:solidFill>
                  <a:effectLst/>
                  <a:latin typeface="Cambria Math" panose="02040503050406030204" pitchFamily="18" charset="0"/>
                  <a:ea typeface="+mn-ea"/>
                  <a:cs typeface="+mn-cs"/>
                </a:rPr>
                <a:t>〗^2  ∗𝑝)〗^2  ∗  𝑑^2/6</a:t>
              </a:r>
              <a:endParaRPr lang="es-CO">
                <a:effectLst/>
              </a:endParaRPr>
            </a:p>
            <a:p>
              <a:pPr/>
              <a:r>
                <a:rPr lang="es-CO" sz="1100" b="0" i="0">
                  <a:solidFill>
                    <a:schemeClr val="tx1"/>
                  </a:solidFill>
                  <a:effectLst/>
                  <a:latin typeface="Cambria Math" panose="02040503050406030204" pitchFamily="18" charset="0"/>
                  <a:ea typeface="+mn-ea"/>
                  <a:cs typeface="+mn-cs"/>
                </a:rPr>
                <a:t> </a:t>
              </a:r>
              <a:endParaRPr lang="es-CO" sz="1100" b="1"/>
            </a:p>
          </xdr:txBody>
        </xdr:sp>
      </mc:Fallback>
    </mc:AlternateContent>
    <xdr:clientData/>
  </xdr:oneCellAnchor>
  <xdr:oneCellAnchor>
    <xdr:from>
      <xdr:col>7</xdr:col>
      <xdr:colOff>684266</xdr:colOff>
      <xdr:row>110</xdr:row>
      <xdr:rowOff>75640</xdr:rowOff>
    </xdr:from>
    <xdr:ext cx="1109797" cy="255106"/>
    <mc:AlternateContent xmlns:mc="http://schemas.openxmlformats.org/markup-compatibility/2006" xmlns:a14="http://schemas.microsoft.com/office/drawing/2010/main">
      <mc:Choice Requires="a14">
        <xdr:sp macro="" textlink="">
          <xdr:nvSpPr>
            <xdr:cNvPr id="58" name="CuadroTexto 57"/>
            <xdr:cNvSpPr txBox="1"/>
          </xdr:nvSpPr>
          <xdr:spPr>
            <a:xfrm>
              <a:off x="1570091" y="40013965"/>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14:m>
                <m:oMath xmlns:m="http://schemas.openxmlformats.org/officeDocument/2006/math">
                  <m:r>
                    <a:rPr lang="es-CO" sz="1200" b="0" i="1">
                      <a:solidFill>
                        <a:schemeClr val="bg1"/>
                      </a:solidFill>
                      <a:effectLst/>
                      <a:latin typeface="Cambria Math" panose="02040503050406030204" pitchFamily="18" charset="0"/>
                      <a:ea typeface="+mn-ea"/>
                      <a:cs typeface="+mn-cs"/>
                    </a:rPr>
                    <m:t>𝑝</m:t>
                  </m:r>
                  <m:sSup>
                    <m:sSupPr>
                      <m:ctrlPr>
                        <a:rPr lang="es-CO" sz="1200" b="0" i="1">
                          <a:solidFill>
                            <a:schemeClr val="bg1"/>
                          </a:solidFill>
                          <a:effectLst/>
                          <a:latin typeface="Cambria Math" panose="02040503050406030204" pitchFamily="18" charset="0"/>
                          <a:ea typeface="+mn-ea"/>
                          <a:cs typeface="+mn-cs"/>
                        </a:rPr>
                      </m:ctrlPr>
                    </m:sSupPr>
                    <m:e>
                      <m:r>
                        <a:rPr lang="es-CO" sz="1200" b="0" i="1">
                          <a:solidFill>
                            <a:schemeClr val="bg1"/>
                          </a:solidFill>
                          <a:effectLst/>
                          <a:latin typeface="Cambria Math" panose="02040503050406030204" pitchFamily="18" charset="0"/>
                          <a:ea typeface="+mn-ea"/>
                          <a:cs typeface="+mn-cs"/>
                        </a:rPr>
                        <m:t>(</m:t>
                      </m:r>
                      <m:sSub>
                        <m:sSubPr>
                          <m:ctrlPr>
                            <a:rPr lang="es-CO" sz="1200" b="0" i="1">
                              <a:solidFill>
                                <a:schemeClr val="bg1"/>
                              </a:solidFill>
                              <a:effectLst/>
                              <a:latin typeface="Cambria Math" panose="02040503050406030204" pitchFamily="18" charset="0"/>
                              <a:ea typeface="+mn-ea"/>
                              <a:cs typeface="+mn-cs"/>
                            </a:rPr>
                          </m:ctrlPr>
                        </m:sSubPr>
                        <m:e>
                          <m:r>
                            <a:rPr lang="es-CO" sz="1200" b="0" i="1">
                              <a:solidFill>
                                <a:schemeClr val="bg1"/>
                              </a:solidFill>
                              <a:effectLst/>
                              <a:latin typeface="Cambria Math" panose="02040503050406030204" pitchFamily="18" charset="0"/>
                              <a:ea typeface="+mn-ea"/>
                              <a:cs typeface="+mn-cs"/>
                            </a:rPr>
                            <m:t>𝑎</m:t>
                          </m:r>
                        </m:e>
                        <m:sub>
                          <m:r>
                            <a:rPr lang="es-CO" sz="1200" b="0" i="1">
                              <a:solidFill>
                                <a:schemeClr val="bg1"/>
                              </a:solidFill>
                              <a:effectLst/>
                              <a:latin typeface="Cambria Math" panose="02040503050406030204" pitchFamily="18" charset="0"/>
                              <a:ea typeface="+mn-ea"/>
                              <a:cs typeface="+mn-cs"/>
                            </a:rPr>
                            <m:t>1</m:t>
                          </m:r>
                        </m:sub>
                      </m:sSub>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𝐼</m:t>
                      </m:r>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𝐸</m:t>
                      </m:r>
                      <m:r>
                        <a:rPr lang="es-CO" sz="1200" b="0" i="1">
                          <a:solidFill>
                            <a:schemeClr val="bg1"/>
                          </a:solidFill>
                          <a:effectLst/>
                          <a:latin typeface="Cambria Math" panose="02040503050406030204" pitchFamily="18" charset="0"/>
                          <a:ea typeface="+mn-ea"/>
                          <a:cs typeface="+mn-cs"/>
                        </a:rPr>
                        <m:t>)</m:t>
                      </m:r>
                    </m:e>
                    <m:sup>
                      <m:r>
                        <a:rPr lang="es-CO" sz="12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58" name="CuadroTexto 57"/>
            <xdr:cNvSpPr txBox="1"/>
          </xdr:nvSpPr>
          <xdr:spPr>
            <a:xfrm>
              <a:off x="1570091" y="40013965"/>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r>
                <a:rPr lang="es-CO" sz="1200" b="0" i="0">
                  <a:solidFill>
                    <a:schemeClr val="bg1"/>
                  </a:solidFill>
                  <a:effectLst/>
                  <a:latin typeface="Cambria Math" panose="02040503050406030204" pitchFamily="18" charset="0"/>
                  <a:ea typeface="+mn-ea"/>
                  <a:cs typeface="+mn-cs"/>
                </a:rPr>
                <a:t>𝑝〖(𝑎_1  ∗𝐼 −𝐸)〗^2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8</xdr:col>
      <xdr:colOff>593912</xdr:colOff>
      <xdr:row>113</xdr:row>
      <xdr:rowOff>33620</xdr:rowOff>
    </xdr:from>
    <xdr:ext cx="1916206" cy="313764"/>
    <mc:AlternateContent xmlns:mc="http://schemas.openxmlformats.org/markup-compatibility/2006" xmlns:a14="http://schemas.microsoft.com/office/drawing/2010/main">
      <mc:Choice Requires="a14">
        <xdr:sp macro="" textlink="">
          <xdr:nvSpPr>
            <xdr:cNvPr id="9" name="CuadroTexto 8"/>
            <xdr:cNvSpPr txBox="1"/>
          </xdr:nvSpPr>
          <xdr:spPr>
            <a:xfrm>
              <a:off x="1445559" y="40778208"/>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9" name="CuadroTexto 8"/>
            <xdr:cNvSpPr txBox="1"/>
          </xdr:nvSpPr>
          <xdr:spPr>
            <a:xfrm>
              <a:off x="1445559" y="40778208"/>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1</xdr:col>
      <xdr:colOff>256442</xdr:colOff>
      <xdr:row>26</xdr:row>
      <xdr:rowOff>117231</xdr:rowOff>
    </xdr:from>
    <xdr:ext cx="65" cy="172227"/>
    <xdr:sp macro="" textlink="">
      <xdr:nvSpPr>
        <xdr:cNvPr id="59" name="CuadroTexto 58"/>
        <xdr:cNvSpPr txBox="1"/>
      </xdr:nvSpPr>
      <xdr:spPr>
        <a:xfrm>
          <a:off x="1105033" y="1861304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2</xdr:col>
      <xdr:colOff>119816</xdr:colOff>
      <xdr:row>124</xdr:row>
      <xdr:rowOff>172452</xdr:rowOff>
    </xdr:from>
    <xdr:ext cx="695324" cy="190500"/>
    <mc:AlternateContent xmlns:mc="http://schemas.openxmlformats.org/markup-compatibility/2006" xmlns:a14="http://schemas.microsoft.com/office/drawing/2010/main">
      <mc:Choice Requires="a14">
        <xdr:sp macro="" textlink="">
          <xdr:nvSpPr>
            <xdr:cNvPr id="68" name="CuadroTexto 67"/>
            <xdr:cNvSpPr txBox="1"/>
          </xdr:nvSpPr>
          <xdr:spPr>
            <a:xfrm>
              <a:off x="1891466" y="41939577"/>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68" name="CuadroTexto 67"/>
            <xdr:cNvSpPr txBox="1"/>
          </xdr:nvSpPr>
          <xdr:spPr>
            <a:xfrm>
              <a:off x="1891466" y="41939577"/>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359019</xdr:colOff>
      <xdr:row>50</xdr:row>
      <xdr:rowOff>140678</xdr:rowOff>
    </xdr:from>
    <xdr:ext cx="358487" cy="175113"/>
    <mc:AlternateContent xmlns:mc="http://schemas.openxmlformats.org/markup-compatibility/2006" xmlns:a14="http://schemas.microsoft.com/office/drawing/2010/main">
      <mc:Choice Requires="a14">
        <xdr:sp macro="" textlink="">
          <xdr:nvSpPr>
            <xdr:cNvPr id="56" name="CuadroTexto 55"/>
            <xdr:cNvSpPr txBox="1"/>
          </xdr:nvSpPr>
          <xdr:spPr>
            <a:xfrm>
              <a:off x="5048250" y="16853390"/>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56" name="CuadroTexto 55"/>
            <xdr:cNvSpPr txBox="1"/>
          </xdr:nvSpPr>
          <xdr:spPr>
            <a:xfrm>
              <a:off x="5048250" y="16853390"/>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4</xdr:col>
      <xdr:colOff>20605</xdr:colOff>
      <xdr:row>83</xdr:row>
      <xdr:rowOff>139764</xdr:rowOff>
    </xdr:from>
    <xdr:ext cx="595611" cy="185628"/>
    <mc:AlternateContent xmlns:mc="http://schemas.openxmlformats.org/markup-compatibility/2006" xmlns:a14="http://schemas.microsoft.com/office/drawing/2010/main">
      <mc:Choice Requires="a14">
        <xdr:sp macro="" textlink="">
          <xdr:nvSpPr>
            <xdr:cNvPr id="10" name="CuadroTexto 9"/>
            <xdr:cNvSpPr txBox="1"/>
          </xdr:nvSpPr>
          <xdr:spPr>
            <a:xfrm>
              <a:off x="3563905" y="28000389"/>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10" name="CuadroTexto 9"/>
            <xdr:cNvSpPr txBox="1"/>
          </xdr:nvSpPr>
          <xdr:spPr>
            <a:xfrm>
              <a:off x="3563905" y="28000389"/>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4</xdr:col>
      <xdr:colOff>106914</xdr:colOff>
      <xdr:row>85</xdr:row>
      <xdr:rowOff>126352</xdr:rowOff>
    </xdr:from>
    <xdr:ext cx="611065" cy="185628"/>
    <mc:AlternateContent xmlns:mc="http://schemas.openxmlformats.org/markup-compatibility/2006" xmlns:a14="http://schemas.microsoft.com/office/drawing/2010/main">
      <mc:Choice Requires="a14">
        <xdr:sp macro="" textlink="">
          <xdr:nvSpPr>
            <xdr:cNvPr id="57" name="CuadroTexto 56"/>
            <xdr:cNvSpPr txBox="1"/>
          </xdr:nvSpPr>
          <xdr:spPr>
            <a:xfrm>
              <a:off x="3489261" y="28720791"/>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57" name="CuadroTexto 56"/>
            <xdr:cNvSpPr txBox="1"/>
          </xdr:nvSpPr>
          <xdr:spPr>
            <a:xfrm>
              <a:off x="3489261" y="28720791"/>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0">
                  <a:solidFill>
                    <a:schemeClr val="tx1"/>
                  </a:solidFill>
                  <a:effectLst/>
                  <a:latin typeface="+mn-lt"/>
                  <a:ea typeface="+mn-ea"/>
                  <a:cs typeface="+mn-cs"/>
                </a:rPr>
                <a:t>𝑣_𝑒𝑓𝑓</a:t>
              </a:r>
              <a:r>
                <a:rPr lang="es-CO" sz="1100" b="0" i="0">
                  <a:solidFill>
                    <a:schemeClr val="tx1"/>
                  </a:solidFill>
                  <a:effectLst/>
                  <a:latin typeface="+mn-lt"/>
                  <a:ea typeface="+mn-ea"/>
                  <a:cs typeface="+mn-cs"/>
                </a:rPr>
                <a:t> (</a:t>
              </a:r>
              <a:r>
                <a:rPr lang="es-CO" sz="1100" b="0" i="0">
                  <a:solidFill>
                    <a:schemeClr val="tx1"/>
                  </a:solidFill>
                  <a:effectLst/>
                  <a:latin typeface="Cambria Math" panose="02040503050406030204" pitchFamily="18" charset="0"/>
                  <a:ea typeface="+mn-ea"/>
                  <a:cs typeface="+mn-cs"/>
                </a:rPr>
                <a:t>𝑑𝑖𝑔</a:t>
              </a:r>
              <a:r>
                <a:rPr lang="es-CO" sz="1100" b="0" i="0">
                  <a:solidFill>
                    <a:schemeClr val="tx1"/>
                  </a:solidFill>
                  <a:effectLst/>
                  <a:latin typeface="+mn-lt"/>
                  <a:ea typeface="+mn-ea"/>
                  <a:cs typeface="+mn-cs"/>
                </a:rPr>
                <a:t>)</a:t>
              </a:r>
              <a:endParaRPr lang="es-CO" sz="1100"/>
            </a:p>
          </xdr:txBody>
        </xdr:sp>
      </mc:Fallback>
    </mc:AlternateContent>
    <xdr:clientData/>
  </xdr:oneCellAnchor>
  <xdr:oneCellAnchor>
    <xdr:from>
      <xdr:col>4</xdr:col>
      <xdr:colOff>155510</xdr:colOff>
      <xdr:row>88</xdr:row>
      <xdr:rowOff>97194</xdr:rowOff>
    </xdr:from>
    <xdr:ext cx="575222" cy="185628"/>
    <mc:AlternateContent xmlns:mc="http://schemas.openxmlformats.org/markup-compatibility/2006" xmlns:a14="http://schemas.microsoft.com/office/drawing/2010/main">
      <mc:Choice Requires="a14">
        <xdr:sp macro="" textlink="">
          <xdr:nvSpPr>
            <xdr:cNvPr id="60" name="CuadroTexto 59"/>
            <xdr:cNvSpPr txBox="1"/>
          </xdr:nvSpPr>
          <xdr:spPr>
            <a:xfrm>
              <a:off x="3537857" y="30120383"/>
              <a:ext cx="575222"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60" name="CuadroTexto 59"/>
            <xdr:cNvSpPr txBox="1"/>
          </xdr:nvSpPr>
          <xdr:spPr>
            <a:xfrm>
              <a:off x="3537857" y="30120383"/>
              <a:ext cx="575222"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0">
                  <a:solidFill>
                    <a:schemeClr val="tx1"/>
                  </a:solidFill>
                  <a:effectLst/>
                  <a:latin typeface="+mn-lt"/>
                  <a:ea typeface="+mn-ea"/>
                  <a:cs typeface="+mn-cs"/>
                </a:rPr>
                <a:t>𝑣_𝑒𝑓𝑓</a:t>
              </a:r>
              <a:r>
                <a:rPr lang="es-CO" sz="1100" b="0" i="0">
                  <a:solidFill>
                    <a:schemeClr val="tx1"/>
                  </a:solidFill>
                  <a:effectLst/>
                  <a:latin typeface="+mn-lt"/>
                  <a:ea typeface="+mn-ea"/>
                  <a:cs typeface="+mn-cs"/>
                </a:rPr>
                <a:t> (</a:t>
              </a:r>
              <a:r>
                <a:rPr lang="es-CO" sz="1100" b="0" i="0">
                  <a:solidFill>
                    <a:schemeClr val="tx1"/>
                  </a:solidFill>
                  <a:effectLst/>
                  <a:latin typeface="Cambria Math" panose="02040503050406030204" pitchFamily="18" charset="0"/>
                  <a:ea typeface="+mn-ea"/>
                  <a:cs typeface="+mn-cs"/>
                </a:rPr>
                <a:t>𝑚</a:t>
              </a:r>
              <a:r>
                <a:rPr lang="es-CO" sz="1100" b="0" i="0">
                  <a:solidFill>
                    <a:schemeClr val="tx1"/>
                  </a:solidFill>
                  <a:effectLst/>
                  <a:latin typeface="+mn-lt"/>
                  <a:ea typeface="+mn-ea"/>
                  <a:cs typeface="+mn-cs"/>
                </a:rPr>
                <a:t>_</a:t>
              </a:r>
              <a:r>
                <a:rPr lang="es-CO" sz="1100" b="0" i="0">
                  <a:solidFill>
                    <a:schemeClr val="tx1"/>
                  </a:solidFill>
                  <a:effectLst/>
                  <a:latin typeface="Cambria Math" panose="02040503050406030204" pitchFamily="18" charset="0"/>
                  <a:ea typeface="+mn-ea"/>
                  <a:cs typeface="+mn-cs"/>
                </a:rPr>
                <a:t>𝑐</a:t>
              </a:r>
              <a:r>
                <a:rPr lang="es-CO" sz="1100" b="0" i="0">
                  <a:solidFill>
                    <a:schemeClr val="tx1"/>
                  </a:solidFill>
                  <a:effectLst/>
                  <a:latin typeface="+mn-lt"/>
                  <a:ea typeface="+mn-ea"/>
                  <a:cs typeface="+mn-cs"/>
                </a:rPr>
                <a:t>)</a:t>
              </a:r>
              <a:endParaRPr lang="es-CO" sz="1100"/>
            </a:p>
          </xdr:txBody>
        </xdr:sp>
      </mc:Fallback>
    </mc:AlternateContent>
    <xdr:clientData/>
  </xdr:oneCellAnchor>
  <xdr:oneCellAnchor>
    <xdr:from>
      <xdr:col>4</xdr:col>
      <xdr:colOff>174949</xdr:colOff>
      <xdr:row>89</xdr:row>
      <xdr:rowOff>116632</xdr:rowOff>
    </xdr:from>
    <xdr:ext cx="592533" cy="185628"/>
    <mc:AlternateContent xmlns:mc="http://schemas.openxmlformats.org/markup-compatibility/2006" xmlns:a14="http://schemas.microsoft.com/office/drawing/2010/main">
      <mc:Choice Requires="a14">
        <xdr:sp macro="" textlink="">
          <xdr:nvSpPr>
            <xdr:cNvPr id="62" name="CuadroTexto 61"/>
            <xdr:cNvSpPr txBox="1"/>
          </xdr:nvSpPr>
          <xdr:spPr>
            <a:xfrm>
              <a:off x="3557296" y="30538316"/>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62" name="CuadroTexto 61"/>
            <xdr:cNvSpPr txBox="1"/>
          </xdr:nvSpPr>
          <xdr:spPr>
            <a:xfrm>
              <a:off x="3557296" y="30538316"/>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0">
                  <a:solidFill>
                    <a:schemeClr val="tx1"/>
                  </a:solidFill>
                  <a:effectLst/>
                  <a:latin typeface="+mn-lt"/>
                  <a:ea typeface="+mn-ea"/>
                  <a:cs typeface="+mn-cs"/>
                </a:rPr>
                <a:t>𝑣_𝑒𝑓𝑓</a:t>
              </a:r>
              <a:r>
                <a:rPr lang="es-CO" sz="1100" b="0" i="0">
                  <a:solidFill>
                    <a:schemeClr val="tx1"/>
                  </a:solidFill>
                  <a:effectLst/>
                  <a:latin typeface="+mn-lt"/>
                  <a:ea typeface="+mn-ea"/>
                  <a:cs typeface="+mn-cs"/>
                </a:rPr>
                <a:t> (𝑚_</a:t>
              </a:r>
              <a:r>
                <a:rPr lang="es-CO" sz="1100" b="0" i="0">
                  <a:solidFill>
                    <a:schemeClr val="tx1"/>
                  </a:solidFill>
                  <a:effectLst/>
                  <a:latin typeface="Cambria Math" panose="02040503050406030204" pitchFamily="18" charset="0"/>
                  <a:ea typeface="+mn-ea"/>
                  <a:cs typeface="+mn-cs"/>
                </a:rPr>
                <a:t>𝐵</a:t>
              </a:r>
              <a:r>
                <a:rPr lang="es-CO" sz="1100" b="0" i="0">
                  <a:solidFill>
                    <a:schemeClr val="tx1"/>
                  </a:solidFill>
                  <a:effectLst/>
                  <a:latin typeface="+mn-lt"/>
                  <a:ea typeface="+mn-ea"/>
                  <a:cs typeface="+mn-cs"/>
                </a:rPr>
                <a:t>)</a:t>
              </a:r>
              <a:endParaRPr lang="es-CO">
                <a:effectLst/>
              </a:endParaRPr>
            </a:p>
          </xdr:txBody>
        </xdr:sp>
      </mc:Fallback>
    </mc:AlternateContent>
    <xdr:clientData/>
  </xdr:oneCellAnchor>
  <xdr:oneCellAnchor>
    <xdr:from>
      <xdr:col>4</xdr:col>
      <xdr:colOff>155510</xdr:colOff>
      <xdr:row>90</xdr:row>
      <xdr:rowOff>116632</xdr:rowOff>
    </xdr:from>
    <xdr:ext cx="596189" cy="185628"/>
    <mc:AlternateContent xmlns:mc="http://schemas.openxmlformats.org/markup-compatibility/2006" xmlns:a14="http://schemas.microsoft.com/office/drawing/2010/main">
      <mc:Choice Requires="a14">
        <xdr:sp macro="" textlink="">
          <xdr:nvSpPr>
            <xdr:cNvPr id="64" name="CuadroTexto 63"/>
            <xdr:cNvSpPr txBox="1"/>
          </xdr:nvSpPr>
          <xdr:spPr>
            <a:xfrm>
              <a:off x="3537857" y="30936811"/>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64" name="CuadroTexto 63"/>
            <xdr:cNvSpPr txBox="1"/>
          </xdr:nvSpPr>
          <xdr:spPr>
            <a:xfrm>
              <a:off x="3537857" y="30936811"/>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0">
                  <a:solidFill>
                    <a:schemeClr val="tx1"/>
                  </a:solidFill>
                  <a:effectLst/>
                  <a:latin typeface="+mn-lt"/>
                  <a:ea typeface="+mn-ea"/>
                  <a:cs typeface="+mn-cs"/>
                </a:rPr>
                <a:t>𝑣_𝑒𝑓𝑓</a:t>
              </a:r>
              <a:r>
                <a:rPr lang="es-CO" sz="1100" b="0" i="0">
                  <a:solidFill>
                    <a:schemeClr val="tx1"/>
                  </a:solidFill>
                  <a:effectLst/>
                  <a:latin typeface="+mn-lt"/>
                  <a:ea typeface="+mn-ea"/>
                  <a:cs typeface="+mn-cs"/>
                </a:rPr>
                <a:t> (𝑚_</a:t>
              </a:r>
              <a:r>
                <a:rPr lang="es-CO" sz="1100" b="0" i="0">
                  <a:solidFill>
                    <a:schemeClr val="tx1"/>
                  </a:solidFill>
                  <a:effectLst/>
                  <a:latin typeface="Cambria Math" panose="02040503050406030204" pitchFamily="18" charset="0"/>
                  <a:ea typeface="+mn-ea"/>
                  <a:cs typeface="+mn-cs"/>
                </a:rPr>
                <a:t>𝐷</a:t>
              </a:r>
              <a:r>
                <a:rPr lang="es-CO" sz="1100" b="0" i="0">
                  <a:solidFill>
                    <a:schemeClr val="tx1"/>
                  </a:solidFill>
                  <a:effectLst/>
                  <a:latin typeface="+mn-lt"/>
                  <a:ea typeface="+mn-ea"/>
                  <a:cs typeface="+mn-cs"/>
                </a:rPr>
                <a:t>)</a:t>
              </a:r>
              <a:endParaRPr lang="es-CO">
                <a:effectLst/>
              </a:endParaRPr>
            </a:p>
          </xdr:txBody>
        </xdr:sp>
      </mc:Fallback>
    </mc:AlternateContent>
    <xdr:clientData/>
  </xdr:oneCellAnchor>
  <xdr:oneCellAnchor>
    <xdr:from>
      <xdr:col>3</xdr:col>
      <xdr:colOff>409575</xdr:colOff>
      <xdr:row>84</xdr:row>
      <xdr:rowOff>114300</xdr:rowOff>
    </xdr:from>
    <xdr:ext cx="1267335" cy="183127"/>
    <mc:AlternateContent xmlns:mc="http://schemas.openxmlformats.org/markup-compatibility/2006" xmlns:a14="http://schemas.microsoft.com/office/drawing/2010/main">
      <mc:Choice Requires="a14">
        <xdr:sp macro="" textlink="">
          <xdr:nvSpPr>
            <xdr:cNvPr id="73" name="CuadroTexto 72"/>
            <xdr:cNvSpPr txBox="1"/>
          </xdr:nvSpPr>
          <xdr:spPr>
            <a:xfrm>
              <a:off x="3067050" y="28374975"/>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73" name="CuadroTexto 72"/>
            <xdr:cNvSpPr txBox="1"/>
          </xdr:nvSpPr>
          <xdr:spPr>
            <a:xfrm>
              <a:off x="3067050" y="28374975"/>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3</xdr:col>
      <xdr:colOff>157370</xdr:colOff>
      <xdr:row>117</xdr:row>
      <xdr:rowOff>57152</xdr:rowOff>
    </xdr:from>
    <xdr:to>
      <xdr:col>7</xdr:col>
      <xdr:colOff>563217</xdr:colOff>
      <xdr:row>123</xdr:row>
      <xdr:rowOff>74543</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207064</xdr:colOff>
      <xdr:row>32</xdr:row>
      <xdr:rowOff>215347</xdr:rowOff>
    </xdr:from>
    <xdr:to>
      <xdr:col>10</xdr:col>
      <xdr:colOff>231912</xdr:colOff>
      <xdr:row>35</xdr:row>
      <xdr:rowOff>320539</xdr:rowOff>
    </xdr:to>
    <xdr:pic>
      <xdr:nvPicPr>
        <xdr:cNvPr id="49" name="Imagen 48"/>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6410738" y="10626586"/>
          <a:ext cx="2766391" cy="1297887"/>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530086</xdr:colOff>
      <xdr:row>0</xdr:row>
      <xdr:rowOff>71531</xdr:rowOff>
    </xdr:from>
    <xdr:to>
      <xdr:col>2</xdr:col>
      <xdr:colOff>331981</xdr:colOff>
      <xdr:row>0</xdr:row>
      <xdr:rowOff>779048</xdr:rowOff>
    </xdr:to>
    <xdr:pic>
      <xdr:nvPicPr>
        <xdr:cNvPr id="47" name="Imagen 46" descr="\\Abeltran\publico\Logo completo.gif"/>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30086" y="71531"/>
          <a:ext cx="1574373" cy="707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171450</xdr:colOff>
      <xdr:row>65</xdr:row>
      <xdr:rowOff>133350</xdr:rowOff>
    </xdr:from>
    <xdr:to>
      <xdr:col>5</xdr:col>
      <xdr:colOff>781050</xdr:colOff>
      <xdr:row>71</xdr:row>
      <xdr:rowOff>114301</xdr:rowOff>
    </xdr:to>
    <xdr:pic>
      <xdr:nvPicPr>
        <xdr:cNvPr id="2" name="Imagen 1"/>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3476625" y="14639925"/>
          <a:ext cx="2400300" cy="1181101"/>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135</xdr:row>
      <xdr:rowOff>133350</xdr:rowOff>
    </xdr:from>
    <xdr:ext cx="295275" cy="375680"/>
    <xdr:sp macro="" textlink="">
      <xdr:nvSpPr>
        <xdr:cNvPr id="3" name="CuadroTexto 2"/>
        <xdr:cNvSpPr txBox="1"/>
      </xdr:nvSpPr>
      <xdr:spPr>
        <a:xfrm>
          <a:off x="257174" y="30127575"/>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2400"/>
            <a:t>u</a:t>
          </a:r>
        </a:p>
      </xdr:txBody>
    </xdr:sp>
    <xdr:clientData/>
  </xdr:oneCellAnchor>
  <xdr:oneCellAnchor>
    <xdr:from>
      <xdr:col>1</xdr:col>
      <xdr:colOff>33337</xdr:colOff>
      <xdr:row>135</xdr:row>
      <xdr:rowOff>71438</xdr:rowOff>
    </xdr:from>
    <xdr:ext cx="1639230" cy="338138"/>
    <mc:AlternateContent xmlns:mc="http://schemas.openxmlformats.org/markup-compatibility/2006" xmlns:a14="http://schemas.microsoft.com/office/drawing/2010/main">
      <mc:Choice Requires="a14">
        <xdr:sp macro="" textlink="">
          <xdr:nvSpPr>
            <xdr:cNvPr id="4" name="CuadroTexto 3"/>
            <xdr:cNvSpPr txBox="1"/>
          </xdr:nvSpPr>
          <xdr:spPr>
            <a:xfrm>
              <a:off x="1281112" y="30065663"/>
              <a:ext cx="1639230" cy="338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1800" i="1">
                            <a:latin typeface="Cambria Math" panose="02040503050406030204" pitchFamily="18" charset="0"/>
                          </a:rPr>
                        </m:ctrlPr>
                      </m:fPr>
                      <m:num>
                        <m:rad>
                          <m:radPr>
                            <m:degHide m:val="on"/>
                            <m:ctrlPr>
                              <a:rPr lang="es-CO" sz="1800" i="1">
                                <a:latin typeface="Cambria Math" panose="02040503050406030204" pitchFamily="18" charset="0"/>
                              </a:rPr>
                            </m:ctrlPr>
                          </m:radPr>
                          <m:deg/>
                          <m:e>
                            <m:r>
                              <m:rPr>
                                <m:nor/>
                              </m:rPr>
                              <a:rPr lang="es-CO" sz="1800" b="0" i="0">
                                <a:latin typeface="Cambria Math" panose="02040503050406030204" pitchFamily="18" charset="0"/>
                              </a:rPr>
                              <m:t>  </m:t>
                            </m:r>
                            <m:r>
                              <m:rPr>
                                <m:nor/>
                              </m:rPr>
                              <a:rPr lang="es-CO" sz="1800">
                                <a:solidFill>
                                  <a:schemeClr val="tx1"/>
                                </a:solidFill>
                                <a:effectLst/>
                                <a:latin typeface="+mn-lt"/>
                                <a:ea typeface="+mn-ea"/>
                                <a:cs typeface="+mn-cs"/>
                              </a:rPr>
                              <m:t>2 (</m:t>
                            </m:r>
                            <m:r>
                              <m:rPr>
                                <m:nor/>
                              </m:rPr>
                              <a:rPr lang="es-CO" sz="1800">
                                <a:solidFill>
                                  <a:schemeClr val="tx1"/>
                                </a:solidFill>
                                <a:effectLst/>
                                <a:latin typeface="+mn-lt"/>
                                <a:ea typeface="+mn-ea"/>
                                <a:cs typeface="+mn-cs"/>
                              </a:rPr>
                              <m:t>E</m:t>
                            </m:r>
                            <m:r>
                              <m:rPr>
                                <m:nor/>
                              </m:rPr>
                              <a:rPr lang="es-CO" sz="1800">
                                <a:solidFill>
                                  <a:schemeClr val="tx1"/>
                                </a:solidFill>
                                <a:effectLst/>
                                <a:latin typeface="+mn-lt"/>
                                <a:ea typeface="+mn-ea"/>
                                <a:cs typeface="+mn-cs"/>
                              </a:rPr>
                              <m:t>) + </m:t>
                            </m:r>
                            <m:r>
                              <m:rPr>
                                <m:nor/>
                              </m:rPr>
                              <a:rPr lang="es-CO" sz="1400" b="0" i="0">
                                <a:solidFill>
                                  <a:schemeClr val="tx1"/>
                                </a:solidFill>
                                <a:effectLst/>
                                <a:latin typeface="+mn-lt"/>
                                <a:ea typeface="+mn-ea"/>
                                <a:cs typeface="+mn-cs"/>
                              </a:rPr>
                              <m:t> </m:t>
                            </m:r>
                            <m:r>
                              <m:rPr>
                                <m:nor/>
                              </m:rPr>
                              <a:rPr lang="es-CO" sz="1400">
                                <a:solidFill>
                                  <a:schemeClr val="tx1"/>
                                </a:solidFill>
                                <a:effectLst/>
                                <a:latin typeface="+mn-lt"/>
                                <a:ea typeface="+mn-ea"/>
                                <a:cs typeface="+mn-cs"/>
                              </a:rPr>
                              <m:t>u</m:t>
                            </m:r>
                            <m:r>
                              <m:rPr>
                                <m:nor/>
                              </m:rPr>
                              <a:rPr lang="es-CO" sz="1800">
                                <a:solidFill>
                                  <a:schemeClr val="tx1"/>
                                </a:solidFill>
                                <a:effectLst/>
                                <a:latin typeface="+mn-lt"/>
                                <a:ea typeface="+mn-ea"/>
                                <a:cs typeface="+mn-cs"/>
                              </a:rPr>
                              <m:t>2 (</m:t>
                            </m:r>
                            <m:r>
                              <m:rPr>
                                <m:nor/>
                              </m:rPr>
                              <a:rPr lang="es-CO" sz="1800">
                                <a:solidFill>
                                  <a:schemeClr val="tx1"/>
                                </a:solidFill>
                                <a:effectLst/>
                                <a:latin typeface="+mn-lt"/>
                                <a:ea typeface="+mn-ea"/>
                                <a:cs typeface="+mn-cs"/>
                              </a:rPr>
                              <m:t>R</m:t>
                            </m:r>
                            <m:r>
                              <m:rPr>
                                <m:nor/>
                              </m:rPr>
                              <a:rPr lang="es-CO" sz="1800">
                                <a:solidFill>
                                  <a:schemeClr val="tx1"/>
                                </a:solidFill>
                                <a:effectLst/>
                                <a:latin typeface="+mn-lt"/>
                                <a:ea typeface="+mn-ea"/>
                                <a:cs typeface="+mn-cs"/>
                              </a:rPr>
                              <m:t>)</m:t>
                            </m:r>
                            <m:r>
                              <m:rPr>
                                <m:nor/>
                              </m:rPr>
                              <a:rPr lang="es-CO" sz="1800">
                                <a:effectLst/>
                              </a:rPr>
                              <m:t> </m:t>
                            </m:r>
                          </m:e>
                        </m:rad>
                      </m:num>
                      <m:den/>
                    </m:f>
                  </m:oMath>
                </m:oMathPara>
              </a14:m>
              <a:endParaRPr lang="es-CO" sz="1100"/>
            </a:p>
          </xdr:txBody>
        </xdr:sp>
      </mc:Choice>
      <mc:Fallback xmlns="">
        <xdr:sp macro="" textlink="">
          <xdr:nvSpPr>
            <xdr:cNvPr id="4" name="CuadroTexto 3"/>
            <xdr:cNvSpPr txBox="1"/>
          </xdr:nvSpPr>
          <xdr:spPr>
            <a:xfrm>
              <a:off x="1281112" y="30065663"/>
              <a:ext cx="1639230" cy="338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800" i="0">
                  <a:latin typeface="Cambria Math" panose="02040503050406030204" pitchFamily="18" charset="0"/>
                </a:rPr>
                <a:t>√(</a:t>
              </a:r>
              <a:r>
                <a:rPr lang="es-CO" sz="1800" b="0" i="0">
                  <a:latin typeface="Cambria Math" panose="02040503050406030204" pitchFamily="18" charset="0"/>
                </a:rPr>
                <a:t>"  </a:t>
              </a:r>
              <a:r>
                <a:rPr lang="es-CO" sz="1800" i="0">
                  <a:solidFill>
                    <a:schemeClr val="tx1"/>
                  </a:solidFill>
                  <a:effectLst/>
                  <a:latin typeface="+mn-lt"/>
                  <a:ea typeface="+mn-ea"/>
                  <a:cs typeface="+mn-cs"/>
                </a:rPr>
                <a:t>2 (E) + </a:t>
              </a:r>
              <a:r>
                <a:rPr lang="es-CO" sz="1400" b="0" i="0">
                  <a:solidFill>
                    <a:schemeClr val="tx1"/>
                  </a:solidFill>
                  <a:effectLst/>
                  <a:latin typeface="+mn-lt"/>
                  <a:ea typeface="+mn-ea"/>
                  <a:cs typeface="+mn-cs"/>
                </a:rPr>
                <a:t> </a:t>
              </a:r>
              <a:r>
                <a:rPr lang="es-CO" sz="1400" i="0">
                  <a:solidFill>
                    <a:schemeClr val="tx1"/>
                  </a:solidFill>
                  <a:effectLst/>
                  <a:latin typeface="+mn-lt"/>
                  <a:ea typeface="+mn-ea"/>
                  <a:cs typeface="+mn-cs"/>
                </a:rPr>
                <a:t>u</a:t>
              </a:r>
              <a:r>
                <a:rPr lang="es-CO" sz="1800" i="0">
                  <a:solidFill>
                    <a:schemeClr val="tx1"/>
                  </a:solidFill>
                  <a:effectLst/>
                  <a:latin typeface="+mn-lt"/>
                  <a:ea typeface="+mn-ea"/>
                  <a:cs typeface="+mn-cs"/>
                </a:rPr>
                <a:t>2 (R)</a:t>
              </a:r>
              <a:r>
                <a:rPr lang="es-CO" sz="1800" i="0">
                  <a:effectLst/>
                </a:rPr>
                <a:t> </a:t>
              </a:r>
              <a:r>
                <a:rPr lang="es-CO" sz="1800" i="0">
                  <a:effectLst/>
                  <a:latin typeface="Cambria Math" panose="02040503050406030204" pitchFamily="18" charset="0"/>
                </a:rPr>
                <a:t>" )/</a:t>
              </a:r>
              <a:endParaRPr lang="es-CO" sz="1100"/>
            </a:p>
          </xdr:txBody>
        </xdr:sp>
      </mc:Fallback>
    </mc:AlternateContent>
    <xdr:clientData/>
  </xdr:oneCellAnchor>
  <xdr:oneCellAnchor>
    <xdr:from>
      <xdr:col>1</xdr:col>
      <xdr:colOff>233362</xdr:colOff>
      <xdr:row>135</xdr:row>
      <xdr:rowOff>147637</xdr:rowOff>
    </xdr:from>
    <xdr:ext cx="109538" cy="219163"/>
    <xdr:sp macro="" textlink="">
      <xdr:nvSpPr>
        <xdr:cNvPr id="5" name="CuadroTexto 4"/>
        <xdr:cNvSpPr txBox="1"/>
      </xdr:nvSpPr>
      <xdr:spPr>
        <a:xfrm>
          <a:off x="1481137" y="30141862"/>
          <a:ext cx="109538"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a:t>u </a:t>
          </a:r>
        </a:p>
      </xdr:txBody>
    </xdr:sp>
    <xdr:clientData/>
  </xdr:oneCellAnchor>
  <xdr:oneCellAnchor>
    <xdr:from>
      <xdr:col>3</xdr:col>
      <xdr:colOff>842962</xdr:colOff>
      <xdr:row>135</xdr:row>
      <xdr:rowOff>161926</xdr:rowOff>
    </xdr:from>
    <xdr:ext cx="328613" cy="438150"/>
    <mc:AlternateContent xmlns:mc="http://schemas.openxmlformats.org/markup-compatibility/2006" xmlns:a14="http://schemas.microsoft.com/office/drawing/2010/main">
      <mc:Choice Requires="a14">
        <xdr:sp macro="" textlink="">
          <xdr:nvSpPr>
            <xdr:cNvPr id="6" name="CuadroTexto 5"/>
            <xdr:cNvSpPr txBox="1"/>
          </xdr:nvSpPr>
          <xdr:spPr>
            <a:xfrm>
              <a:off x="4148137" y="30156151"/>
              <a:ext cx="328613"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f>
                      <m:fPr>
                        <m:ctrlPr>
                          <a:rPr lang="es-CO" sz="1100" i="1">
                            <a:latin typeface="Cambria Math" panose="02040503050406030204" pitchFamily="18" charset="0"/>
                          </a:rPr>
                        </m:ctrlPr>
                      </m:fPr>
                      <m:num>
                        <m:r>
                          <a:rPr lang="es-CO" sz="1100" b="0" i="1">
                            <a:latin typeface="Cambria Math" panose="02040503050406030204" pitchFamily="18" charset="0"/>
                          </a:rPr>
                          <m:t>𝑑</m:t>
                        </m:r>
                        <m:r>
                          <a:rPr lang="es-CO" sz="1100" b="0" i="1">
                            <a:latin typeface="Cambria Math" panose="02040503050406030204" pitchFamily="18" charset="0"/>
                          </a:rPr>
                          <m:t>2</m:t>
                        </m:r>
                      </m:num>
                      <m:den>
                        <m:r>
                          <a:rPr lang="es-CO" sz="1100" b="0" i="1">
                            <a:latin typeface="Cambria Math" panose="02040503050406030204" pitchFamily="18" charset="0"/>
                          </a:rPr>
                          <m:t>6</m:t>
                        </m:r>
                      </m:den>
                    </m:f>
                  </m:oMath>
                </m:oMathPara>
              </a14:m>
              <a:endParaRPr lang="es-CO" sz="1100"/>
            </a:p>
          </xdr:txBody>
        </xdr:sp>
      </mc:Choice>
      <mc:Fallback xmlns="">
        <xdr:sp macro="" textlink="">
          <xdr:nvSpPr>
            <xdr:cNvPr id="6" name="CuadroTexto 5"/>
            <xdr:cNvSpPr txBox="1"/>
          </xdr:nvSpPr>
          <xdr:spPr>
            <a:xfrm>
              <a:off x="4148137" y="30156151"/>
              <a:ext cx="328613"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𝑑2/6</a:t>
              </a:r>
              <a:endParaRPr lang="es-CO" sz="1100"/>
            </a:p>
          </xdr:txBody>
        </xdr:sp>
      </mc:Fallback>
    </mc:AlternateContent>
    <xdr:clientData/>
  </xdr:oneCellAnchor>
  <xdr:twoCellAnchor editAs="oneCell">
    <xdr:from>
      <xdr:col>0</xdr:col>
      <xdr:colOff>47625</xdr:colOff>
      <xdr:row>0</xdr:row>
      <xdr:rowOff>0</xdr:rowOff>
    </xdr:from>
    <xdr:to>
      <xdr:col>0</xdr:col>
      <xdr:colOff>1228725</xdr:colOff>
      <xdr:row>0</xdr:row>
      <xdr:rowOff>723899</xdr:rowOff>
    </xdr:to>
    <xdr:pic>
      <xdr:nvPicPr>
        <xdr:cNvPr id="7" name="Imagen 6"/>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 y="0"/>
          <a:ext cx="1181100" cy="723899"/>
        </a:xfrm>
        <a:prstGeom prst="rect">
          <a:avLst/>
        </a:prstGeom>
        <a:noFill/>
        <a:ln>
          <a:noFill/>
        </a:ln>
      </xdr:spPr>
    </xdr:pic>
    <xdr:clientData/>
  </xdr:twoCellAnchor>
  <xdr:twoCellAnchor>
    <xdr:from>
      <xdr:col>0</xdr:col>
      <xdr:colOff>28575</xdr:colOff>
      <xdr:row>108</xdr:row>
      <xdr:rowOff>114300</xdr:rowOff>
    </xdr:from>
    <xdr:to>
      <xdr:col>4</xdr:col>
      <xdr:colOff>438150</xdr:colOff>
      <xdr:row>120</xdr:row>
      <xdr:rowOff>161924</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VARGAS/Desktop/hoja%20balanzas/CERTIFICADO%200008%20Pedro%20Vargas%20Barranquilla%20(Autoguard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243;n%20casa%20del%20consumidor%20Pasto/CER%200.012%20Casa%20del%20Consumidor%20P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12"/>
    </sheetNames>
    <sheetDataSet>
      <sheetData sheetId="0">
        <row r="12">
          <cell r="G12" t="str">
            <v>g</v>
          </cell>
          <cell r="M12" t="str">
            <v>g</v>
          </cell>
        </row>
        <row r="13">
          <cell r="G13" t="str">
            <v>g</v>
          </cell>
        </row>
        <row r="14">
          <cell r="G14" t="str">
            <v>g</v>
          </cell>
        </row>
        <row r="26">
          <cell r="B26" t="str">
            <v>CARGAS DE PRUEBA EN g</v>
          </cell>
        </row>
      </sheetData>
      <sheetData sheetId="1">
        <row r="11">
          <cell r="B11" t="str">
            <v>CARGA (g)</v>
          </cell>
          <cell r="G11" t="str">
            <v>CARGA (g)</v>
          </cell>
        </row>
        <row r="12">
          <cell r="G12" t="str">
            <v>INDICACION</v>
          </cell>
        </row>
        <row r="18">
          <cell r="F18" t="str">
            <v>DIF MAX EXC</v>
          </cell>
          <cell r="I18" t="str">
            <v>mg</v>
          </cell>
        </row>
      </sheetData>
      <sheetData sheetId="2"/>
      <sheetData sheetId="3"/>
      <sheetData sheetId="4">
        <row r="6">
          <cell r="C6" t="str">
            <v>ERROR (mg)</v>
          </cell>
        </row>
        <row r="19">
          <cell r="G19" t="str">
            <v xml:space="preserve">E (R)  ( mg   )  =                                    </v>
          </cell>
          <cell r="J19" t="str">
            <v xml:space="preserve">   R ( g )</v>
          </cell>
        </row>
        <row r="23">
          <cell r="G23" t="str">
            <v xml:space="preserve">   U E  (       ) =                                        </v>
          </cell>
          <cell r="I23" t="str">
            <v xml:space="preserve">                + </v>
          </cell>
          <cell r="J23" t="str">
            <v xml:space="preserve">  R( g )</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showGridLines="0" tabSelected="1" zoomScale="115" zoomScaleNormal="115" zoomScaleSheetLayoutView="90" zoomScalePageLayoutView="55" workbookViewId="0">
      <selection activeCell="N10" sqref="N10"/>
    </sheetView>
  </sheetViews>
  <sheetFormatPr baseColWidth="10" defaultRowHeight="31.5" customHeight="1" x14ac:dyDescent="0.25"/>
  <cols>
    <col min="1" max="1" width="13.28515625" style="8" customWidth="1"/>
    <col min="2" max="7" width="13.28515625" style="6" customWidth="1"/>
    <col min="8" max="8" width="14.5703125" style="6" customWidth="1"/>
    <col min="9" max="11" width="13.28515625" style="6" customWidth="1"/>
    <col min="12" max="16384" width="11.42578125" style="8"/>
  </cols>
  <sheetData>
    <row r="1" spans="1:12" ht="66" customHeight="1" thickBot="1" x14ac:dyDescent="0.3">
      <c r="A1" s="438"/>
      <c r="B1" s="439"/>
      <c r="C1" s="248"/>
      <c r="D1" s="440" t="s">
        <v>211</v>
      </c>
      <c r="E1" s="441"/>
      <c r="F1" s="441"/>
      <c r="G1" s="441"/>
      <c r="H1" s="441"/>
      <c r="I1" s="441"/>
      <c r="J1" s="441"/>
      <c r="K1" s="441"/>
      <c r="L1" s="442"/>
    </row>
    <row r="2" spans="1:12" s="245" customFormat="1" ht="6.75" customHeight="1" thickBot="1" x14ac:dyDescent="0.3">
      <c r="A2" s="246"/>
      <c r="B2" s="246"/>
      <c r="C2" s="246"/>
      <c r="D2" s="246"/>
      <c r="E2" s="246"/>
      <c r="F2" s="246"/>
      <c r="G2" s="246"/>
      <c r="H2" s="246"/>
      <c r="I2" s="246"/>
      <c r="J2" s="246"/>
      <c r="K2" s="247"/>
    </row>
    <row r="3" spans="1:12" ht="31.5" customHeight="1" thickBot="1" x14ac:dyDescent="0.3">
      <c r="B3" s="9" t="s">
        <v>7</v>
      </c>
      <c r="C3" s="132"/>
      <c r="D3" s="216" t="s">
        <v>122</v>
      </c>
      <c r="E3" s="51"/>
      <c r="F3" s="10" t="s">
        <v>9</v>
      </c>
      <c r="G3" s="138"/>
      <c r="H3" s="10" t="s">
        <v>116</v>
      </c>
      <c r="I3" s="139"/>
      <c r="J3" s="215"/>
      <c r="L3" s="7"/>
    </row>
    <row r="4" spans="1:12" ht="9.9499999999999993" customHeight="1" thickBot="1" x14ac:dyDescent="0.3">
      <c r="A4" s="203"/>
      <c r="B4" s="204"/>
      <c r="C4" s="205"/>
      <c r="D4" s="204"/>
      <c r="E4" s="206"/>
      <c r="F4" s="204"/>
      <c r="G4" s="207"/>
      <c r="H4" s="208"/>
      <c r="I4" s="209"/>
      <c r="J4" s="210"/>
      <c r="L4" s="7"/>
    </row>
    <row r="5" spans="1:12" ht="31.5" customHeight="1" thickBot="1" x14ac:dyDescent="0.3">
      <c r="B5" s="216" t="s">
        <v>133</v>
      </c>
      <c r="C5" s="212"/>
      <c r="D5" s="216" t="s">
        <v>132</v>
      </c>
      <c r="E5" s="213"/>
      <c r="F5" s="211"/>
      <c r="G5" s="214"/>
      <c r="H5" s="10" t="s">
        <v>205</v>
      </c>
      <c r="I5" s="217"/>
      <c r="J5" s="140"/>
      <c r="L5" s="7"/>
    </row>
    <row r="6" spans="1:12" ht="9.9499999999999993" customHeight="1" thickBot="1" x14ac:dyDescent="0.3">
      <c r="B6" s="12"/>
      <c r="C6" s="11"/>
      <c r="D6" s="13"/>
      <c r="E6" s="14"/>
      <c r="F6" s="15"/>
      <c r="G6" s="107"/>
      <c r="H6" s="16"/>
      <c r="I6" s="12"/>
      <c r="J6" s="11"/>
      <c r="K6" s="11"/>
      <c r="L6" s="7"/>
    </row>
    <row r="7" spans="1:12" ht="31.5" customHeight="1" thickBot="1" x14ac:dyDescent="0.3">
      <c r="B7" s="450" t="s">
        <v>11</v>
      </c>
      <c r="C7" s="451"/>
      <c r="D7" s="452"/>
      <c r="E7" s="453"/>
      <c r="F7" s="8"/>
      <c r="K7" s="17"/>
      <c r="L7" s="7"/>
    </row>
    <row r="8" spans="1:12" ht="31.5" customHeight="1" thickBot="1" x14ac:dyDescent="0.3">
      <c r="B8" s="445" t="s">
        <v>3</v>
      </c>
      <c r="C8" s="446"/>
      <c r="D8" s="354"/>
      <c r="E8" s="355"/>
      <c r="F8" s="18"/>
      <c r="K8" s="17"/>
      <c r="L8" s="7"/>
    </row>
    <row r="9" spans="1:12" ht="31.5" customHeight="1" thickBot="1" x14ac:dyDescent="0.3">
      <c r="B9" s="454" t="s">
        <v>10</v>
      </c>
      <c r="C9" s="455"/>
      <c r="D9" s="354"/>
      <c r="E9" s="355"/>
      <c r="F9" s="18"/>
      <c r="K9" s="17"/>
      <c r="L9" s="108"/>
    </row>
    <row r="10" spans="1:12" ht="31.5" customHeight="1" thickBot="1" x14ac:dyDescent="0.3">
      <c r="B10" s="454" t="s">
        <v>1</v>
      </c>
      <c r="C10" s="455"/>
      <c r="D10" s="354"/>
      <c r="E10" s="355"/>
      <c r="F10" s="18"/>
      <c r="K10" s="17"/>
      <c r="L10" s="17"/>
    </row>
    <row r="11" spans="1:12" s="20" customFormat="1" ht="31.5" customHeight="1" thickBot="1" x14ac:dyDescent="0.3">
      <c r="B11" s="454" t="s">
        <v>64</v>
      </c>
      <c r="C11" s="455"/>
      <c r="D11" s="354"/>
      <c r="E11" s="355"/>
      <c r="F11" s="19"/>
      <c r="G11" s="358" t="s">
        <v>12</v>
      </c>
      <c r="H11" s="359"/>
      <c r="I11" s="377"/>
      <c r="J11" s="378"/>
      <c r="K11" s="14"/>
      <c r="L11" s="17"/>
    </row>
    <row r="12" spans="1:12" s="20" customFormat="1" ht="31.5" customHeight="1" thickBot="1" x14ac:dyDescent="0.3">
      <c r="B12" s="454" t="s">
        <v>67</v>
      </c>
      <c r="C12" s="455"/>
      <c r="D12" s="354"/>
      <c r="E12" s="355"/>
      <c r="F12" s="19"/>
      <c r="G12" s="445" t="s">
        <v>0</v>
      </c>
      <c r="H12" s="446"/>
      <c r="I12" s="354"/>
      <c r="J12" s="355"/>
      <c r="K12" s="14"/>
      <c r="L12" s="17"/>
    </row>
    <row r="13" spans="1:12" s="20" customFormat="1" ht="31.5" customHeight="1" thickBot="1" x14ac:dyDescent="0.3">
      <c r="B13" s="464" t="s">
        <v>82</v>
      </c>
      <c r="C13" s="465"/>
      <c r="D13" s="354"/>
      <c r="E13" s="355"/>
      <c r="F13" s="19"/>
      <c r="G13" s="454" t="s">
        <v>2</v>
      </c>
      <c r="H13" s="455"/>
      <c r="I13" s="354"/>
      <c r="J13" s="355"/>
      <c r="K13" s="14"/>
      <c r="L13" s="17"/>
    </row>
    <row r="14" spans="1:12" s="20" customFormat="1" ht="31.5" customHeight="1" thickBot="1" x14ac:dyDescent="0.3">
      <c r="B14" s="365" t="s">
        <v>101</v>
      </c>
      <c r="C14" s="366"/>
      <c r="D14" s="354"/>
      <c r="E14" s="355"/>
      <c r="F14" s="19"/>
      <c r="G14" s="447" t="s">
        <v>8</v>
      </c>
      <c r="H14" s="448"/>
      <c r="I14" s="354"/>
      <c r="J14" s="355"/>
      <c r="K14" s="14"/>
      <c r="L14" s="14"/>
    </row>
    <row r="15" spans="1:12" s="20" customFormat="1" ht="9.9499999999999993" customHeight="1" thickBot="1" x14ac:dyDescent="0.25">
      <c r="B15" s="21"/>
      <c r="C15" s="21"/>
      <c r="D15" s="21"/>
      <c r="E15" s="21"/>
      <c r="F15" s="21"/>
      <c r="G15" s="22"/>
      <c r="H15" s="22"/>
      <c r="I15" s="23"/>
      <c r="J15" s="21"/>
      <c r="K15" s="14"/>
      <c r="L15" s="14"/>
    </row>
    <row r="16" spans="1:12" s="20" customFormat="1" ht="31.5" customHeight="1" thickBot="1" x14ac:dyDescent="0.3">
      <c r="B16" s="358" t="s">
        <v>13</v>
      </c>
      <c r="C16" s="359"/>
      <c r="D16" s="359"/>
      <c r="E16" s="359"/>
      <c r="F16" s="359"/>
      <c r="G16" s="359"/>
      <c r="H16" s="359"/>
      <c r="I16" s="359"/>
      <c r="J16" s="360"/>
      <c r="K16" s="14"/>
      <c r="L16" s="14"/>
    </row>
    <row r="17" spans="1:12" s="20" customFormat="1" ht="31.5" customHeight="1" x14ac:dyDescent="0.25">
      <c r="B17" s="386" t="s">
        <v>207</v>
      </c>
      <c r="C17" s="387"/>
      <c r="D17" s="24"/>
      <c r="E17" s="25"/>
      <c r="F17" s="26"/>
      <c r="G17" s="466" t="s">
        <v>84</v>
      </c>
      <c r="H17" s="466"/>
      <c r="I17" s="466"/>
      <c r="J17" s="467"/>
      <c r="K17" s="14"/>
      <c r="L17" s="14"/>
    </row>
    <row r="18" spans="1:12" s="20" customFormat="1" ht="31.5" customHeight="1" x14ac:dyDescent="0.25">
      <c r="B18" s="388"/>
      <c r="C18" s="389"/>
      <c r="D18" s="27"/>
      <c r="E18" s="237"/>
      <c r="F18" s="28"/>
      <c r="G18" s="468" t="s">
        <v>209</v>
      </c>
      <c r="H18" s="468" t="s">
        <v>210</v>
      </c>
      <c r="I18" s="468" t="s">
        <v>16</v>
      </c>
      <c r="J18" s="449" t="s">
        <v>15</v>
      </c>
      <c r="K18" s="14"/>
      <c r="L18" s="14"/>
    </row>
    <row r="19" spans="1:12" s="20" customFormat="1" ht="31.5" customHeight="1" x14ac:dyDescent="0.25">
      <c r="B19" s="390"/>
      <c r="C19" s="391"/>
      <c r="D19" s="29"/>
      <c r="E19" s="30"/>
      <c r="F19" s="30"/>
      <c r="G19" s="468"/>
      <c r="H19" s="468"/>
      <c r="I19" s="468"/>
      <c r="J19" s="449"/>
      <c r="K19" s="14"/>
      <c r="L19" s="14"/>
    </row>
    <row r="20" spans="1:12" s="20" customFormat="1" ht="31.5" customHeight="1" x14ac:dyDescent="0.2">
      <c r="B20" s="392" t="s">
        <v>14</v>
      </c>
      <c r="C20" s="393"/>
      <c r="D20" s="31"/>
      <c r="E20" s="32"/>
      <c r="F20" s="32"/>
      <c r="G20" s="230"/>
      <c r="H20" s="75"/>
      <c r="I20" s="233"/>
      <c r="J20" s="34"/>
      <c r="K20" s="14"/>
      <c r="L20" s="14"/>
    </row>
    <row r="21" spans="1:12" s="20" customFormat="1" ht="31.5" customHeight="1" x14ac:dyDescent="0.2">
      <c r="A21" s="21"/>
      <c r="B21" s="388"/>
      <c r="C21" s="389"/>
      <c r="D21" s="236"/>
      <c r="E21" s="236"/>
      <c r="F21" s="236"/>
      <c r="G21" s="230"/>
      <c r="H21" s="76"/>
      <c r="I21" s="233"/>
      <c r="J21" s="34"/>
      <c r="L21" s="14"/>
    </row>
    <row r="22" spans="1:12" s="20" customFormat="1" ht="31.5" customHeight="1" thickBot="1" x14ac:dyDescent="0.25">
      <c r="A22" s="21"/>
      <c r="B22" s="394"/>
      <c r="C22" s="395"/>
      <c r="D22" s="35"/>
      <c r="E22" s="36"/>
      <c r="F22" s="36"/>
      <c r="G22" s="231"/>
      <c r="H22" s="76"/>
      <c r="I22" s="233"/>
      <c r="J22" s="34"/>
      <c r="L22" s="14"/>
    </row>
    <row r="23" spans="1:12" s="20" customFormat="1" ht="31.5" customHeight="1" x14ac:dyDescent="0.2">
      <c r="A23" s="21"/>
      <c r="C23" s="443" t="s">
        <v>73</v>
      </c>
      <c r="D23" s="444"/>
      <c r="G23" s="232"/>
      <c r="H23" s="77"/>
      <c r="I23" s="233"/>
      <c r="J23" s="34"/>
      <c r="L23" s="14"/>
    </row>
    <row r="24" spans="1:12" s="20" customFormat="1" ht="31.5" customHeight="1" x14ac:dyDescent="0.2">
      <c r="A24" s="21"/>
      <c r="B24" s="5" t="s">
        <v>74</v>
      </c>
      <c r="C24" s="5" t="s">
        <v>75</v>
      </c>
      <c r="D24" s="105" t="s">
        <v>83</v>
      </c>
      <c r="E24" s="5" t="s">
        <v>76</v>
      </c>
      <c r="G24" s="230"/>
      <c r="H24" s="76"/>
      <c r="I24" s="233"/>
      <c r="J24" s="234"/>
      <c r="L24" s="14"/>
    </row>
    <row r="25" spans="1:12" s="20" customFormat="1" ht="31.5" customHeight="1" x14ac:dyDescent="0.2">
      <c r="A25" s="21"/>
      <c r="B25" s="79"/>
      <c r="C25" s="67"/>
      <c r="D25" s="80"/>
      <c r="E25" s="78"/>
      <c r="I25" s="5" t="s">
        <v>72</v>
      </c>
      <c r="J25" s="81"/>
      <c r="L25" s="14"/>
    </row>
    <row r="26" spans="1:12" s="20" customFormat="1" ht="9.9499999999999993" customHeight="1" x14ac:dyDescent="0.2">
      <c r="A26" s="21"/>
      <c r="B26" s="23"/>
      <c r="C26" s="23"/>
      <c r="D26" s="23"/>
      <c r="E26" s="23"/>
      <c r="F26" s="23"/>
      <c r="G26" s="23"/>
      <c r="H26" s="23"/>
      <c r="I26" s="37"/>
      <c r="L26" s="14"/>
    </row>
    <row r="27" spans="1:12" s="20" customFormat="1" ht="9.9499999999999993" customHeight="1" thickBot="1" x14ac:dyDescent="0.25">
      <c r="A27" s="21"/>
      <c r="B27" s="23"/>
      <c r="C27" s="23"/>
      <c r="D27" s="23"/>
      <c r="E27" s="23"/>
      <c r="F27" s="23"/>
      <c r="G27" s="23"/>
      <c r="H27" s="23"/>
      <c r="I27" s="37"/>
      <c r="L27" s="14"/>
    </row>
    <row r="28" spans="1:12" ht="31.5" customHeight="1" thickBot="1" x14ac:dyDescent="0.3">
      <c r="A28" s="38"/>
      <c r="B28" s="358" t="s">
        <v>86</v>
      </c>
      <c r="C28" s="359"/>
      <c r="D28" s="359"/>
      <c r="E28" s="359"/>
      <c r="F28" s="359"/>
      <c r="G28" s="359"/>
      <c r="H28" s="359"/>
      <c r="I28" s="360"/>
      <c r="L28" s="14"/>
    </row>
    <row r="29" spans="1:12" ht="31.5" customHeight="1" thickBot="1" x14ac:dyDescent="0.3">
      <c r="A29" s="39"/>
      <c r="B29" s="109" t="s">
        <v>87</v>
      </c>
      <c r="C29" s="110"/>
      <c r="D29" s="111" t="s">
        <v>6</v>
      </c>
      <c r="E29" s="238"/>
      <c r="F29" s="106" t="s">
        <v>4</v>
      </c>
      <c r="G29" s="239"/>
      <c r="H29" s="112" t="s">
        <v>5</v>
      </c>
      <c r="I29" s="240"/>
      <c r="J29" s="8"/>
      <c r="K29" s="40"/>
      <c r="L29" s="7"/>
    </row>
    <row r="30" spans="1:12" ht="9.9499999999999993" customHeight="1" thickBot="1" x14ac:dyDescent="0.3">
      <c r="L30" s="249"/>
    </row>
    <row r="31" spans="1:12" ht="31.5" customHeight="1" thickBot="1" x14ac:dyDescent="0.3">
      <c r="A31" s="38"/>
      <c r="B31" s="358" t="s">
        <v>17</v>
      </c>
      <c r="C31" s="359"/>
      <c r="D31" s="359"/>
      <c r="E31" s="359"/>
      <c r="F31" s="359"/>
      <c r="G31" s="360"/>
    </row>
    <row r="32" spans="1:12" ht="31.5" customHeight="1" thickBot="1" x14ac:dyDescent="0.3">
      <c r="A32" s="38"/>
      <c r="C32" s="69" t="s">
        <v>78</v>
      </c>
      <c r="D32" s="69" t="s">
        <v>77</v>
      </c>
      <c r="E32" s="241">
        <f>E18</f>
        <v>0</v>
      </c>
      <c r="F32" s="69" t="s">
        <v>66</v>
      </c>
      <c r="G32" s="241">
        <f>E32*1000</f>
        <v>0</v>
      </c>
    </row>
    <row r="33" spans="1:11" ht="31.5" customHeight="1" x14ac:dyDescent="0.25">
      <c r="A33" s="38"/>
      <c r="B33" s="72" t="s">
        <v>18</v>
      </c>
      <c r="C33" s="70">
        <v>1</v>
      </c>
      <c r="D33" s="70">
        <v>2</v>
      </c>
      <c r="E33" s="70">
        <v>3</v>
      </c>
      <c r="F33" s="70">
        <v>4</v>
      </c>
      <c r="G33" s="71">
        <v>5</v>
      </c>
    </row>
    <row r="34" spans="1:11" ht="31.5" customHeight="1" x14ac:dyDescent="0.25">
      <c r="A34" s="38"/>
      <c r="B34" s="73" t="s">
        <v>19</v>
      </c>
      <c r="C34" s="242"/>
      <c r="D34" s="242"/>
      <c r="E34" s="242"/>
      <c r="F34" s="242"/>
      <c r="G34" s="243"/>
    </row>
    <row r="35" spans="1:11" ht="31.5" customHeight="1" x14ac:dyDescent="0.25">
      <c r="A35" s="38"/>
      <c r="B35" s="73" t="s">
        <v>20</v>
      </c>
      <c r="C35" s="83">
        <f>$C$34-C34</f>
        <v>0</v>
      </c>
      <c r="D35" s="83">
        <f t="shared" ref="D35:G35" si="0">$C$34-D34</f>
        <v>0</v>
      </c>
      <c r="E35" s="83">
        <f t="shared" si="0"/>
        <v>0</v>
      </c>
      <c r="F35" s="83">
        <f>$C$34-F34</f>
        <v>0</v>
      </c>
      <c r="G35" s="86">
        <f t="shared" si="0"/>
        <v>0</v>
      </c>
    </row>
    <row r="36" spans="1:11" ht="31.5" customHeight="1" thickBot="1" x14ac:dyDescent="0.3">
      <c r="A36" s="38"/>
      <c r="B36" s="74" t="s">
        <v>65</v>
      </c>
      <c r="C36" s="87">
        <f>ABS(C35)</f>
        <v>0</v>
      </c>
      <c r="D36" s="88">
        <f t="shared" ref="D36:G36" si="1">ABS(D35)</f>
        <v>0</v>
      </c>
      <c r="E36" s="88">
        <f t="shared" si="1"/>
        <v>0</v>
      </c>
      <c r="F36" s="88">
        <f t="shared" si="1"/>
        <v>0</v>
      </c>
      <c r="G36" s="89">
        <f t="shared" si="1"/>
        <v>0</v>
      </c>
    </row>
    <row r="37" spans="1:11" ht="31.5" customHeight="1" thickBot="1" x14ac:dyDescent="0.3">
      <c r="A37" s="38"/>
      <c r="B37" s="113" t="s">
        <v>66</v>
      </c>
      <c r="C37" s="89">
        <f>MAX(C36:G36)*1000</f>
        <v>0</v>
      </c>
    </row>
    <row r="38" spans="1:11" ht="9.9499999999999993" customHeight="1" thickBot="1" x14ac:dyDescent="0.3">
      <c r="A38" s="38"/>
    </row>
    <row r="39" spans="1:11" ht="31.5" customHeight="1" thickBot="1" x14ac:dyDescent="0.3">
      <c r="B39" s="376" t="s">
        <v>21</v>
      </c>
      <c r="C39" s="377"/>
      <c r="D39" s="377"/>
      <c r="E39" s="377"/>
      <c r="F39" s="377"/>
      <c r="G39" s="377"/>
      <c r="H39" s="377"/>
      <c r="I39" s="377"/>
      <c r="J39" s="378"/>
    </row>
    <row r="40" spans="1:11" s="41" customFormat="1" ht="31.5" customHeight="1" thickBot="1" x14ac:dyDescent="0.3">
      <c r="B40" s="379" t="s">
        <v>24</v>
      </c>
      <c r="C40" s="379"/>
      <c r="D40" s="379"/>
      <c r="E40" s="379"/>
      <c r="F40" s="379"/>
      <c r="G40" s="379"/>
      <c r="H40" s="379"/>
      <c r="I40" s="379"/>
      <c r="J40" s="379"/>
      <c r="K40" s="259" t="s">
        <v>69</v>
      </c>
    </row>
    <row r="41" spans="1:11" ht="31.5" customHeight="1" thickBot="1" x14ac:dyDescent="0.3">
      <c r="A41" s="259" t="s">
        <v>22</v>
      </c>
      <c r="B41" s="260">
        <v>1</v>
      </c>
      <c r="C41" s="260">
        <v>2</v>
      </c>
      <c r="D41" s="260">
        <v>3</v>
      </c>
      <c r="E41" s="260">
        <v>4</v>
      </c>
      <c r="F41" s="260">
        <v>5</v>
      </c>
      <c r="G41" s="260">
        <v>6</v>
      </c>
      <c r="H41" s="260">
        <v>7</v>
      </c>
      <c r="I41" s="260">
        <v>8</v>
      </c>
      <c r="J41" s="260">
        <v>9</v>
      </c>
      <c r="K41" s="260">
        <v>10</v>
      </c>
    </row>
    <row r="42" spans="1:11" ht="31.5" customHeight="1" x14ac:dyDescent="0.25">
      <c r="A42" s="261">
        <f>D21</f>
        <v>0</v>
      </c>
      <c r="B42" s="257"/>
      <c r="C42" s="257"/>
      <c r="D42" s="257"/>
      <c r="E42" s="257"/>
      <c r="F42" s="257"/>
      <c r="G42" s="257"/>
      <c r="H42" s="257"/>
      <c r="I42" s="257"/>
      <c r="J42" s="257"/>
      <c r="K42" s="258"/>
    </row>
    <row r="43" spans="1:11" ht="31.5" customHeight="1" x14ac:dyDescent="0.25">
      <c r="A43" s="262">
        <f>E21</f>
        <v>0</v>
      </c>
      <c r="B43" s="62"/>
      <c r="C43" s="62"/>
      <c r="D43" s="62"/>
      <c r="E43" s="62"/>
      <c r="F43" s="62"/>
      <c r="G43" s="62"/>
      <c r="H43" s="62"/>
      <c r="I43" s="62"/>
      <c r="J43" s="62"/>
      <c r="K43" s="253"/>
    </row>
    <row r="44" spans="1:11" ht="31.5" customHeight="1" thickBot="1" x14ac:dyDescent="0.3">
      <c r="A44" s="263">
        <f>F21</f>
        <v>0</v>
      </c>
      <c r="B44" s="254"/>
      <c r="C44" s="254"/>
      <c r="D44" s="254"/>
      <c r="E44" s="254"/>
      <c r="F44" s="254"/>
      <c r="G44" s="255"/>
      <c r="H44" s="255"/>
      <c r="I44" s="255"/>
      <c r="J44" s="255"/>
      <c r="K44" s="256"/>
    </row>
    <row r="45" spans="1:11" ht="31.5" customHeight="1" x14ac:dyDescent="0.25">
      <c r="B45" s="52" t="s">
        <v>22</v>
      </c>
      <c r="C45" s="250" t="s">
        <v>23</v>
      </c>
      <c r="D45" s="53" t="s">
        <v>92</v>
      </c>
      <c r="E45" s="251" t="s">
        <v>91</v>
      </c>
      <c r="F45" s="252" t="s">
        <v>93</v>
      </c>
      <c r="H45" s="8"/>
      <c r="J45" s="8"/>
      <c r="K45" s="114"/>
    </row>
    <row r="46" spans="1:11" ht="31.5" customHeight="1" thickBot="1" x14ac:dyDescent="0.3">
      <c r="B46" s="42">
        <f>A42</f>
        <v>0</v>
      </c>
      <c r="C46" s="68" t="e">
        <f>AVERAGE(B42:K42)</f>
        <v>#DIV/0!</v>
      </c>
      <c r="D46" s="68" t="e">
        <f>_xlfn.STDEV.S(B42:K42)</f>
        <v>#DIV/0!</v>
      </c>
      <c r="E46" s="90" t="e">
        <f>D46*1000</f>
        <v>#DIV/0!</v>
      </c>
      <c r="F46" s="94" t="e">
        <f>MAX(E46:E48)</f>
        <v>#DIV/0!</v>
      </c>
      <c r="H46" s="8"/>
      <c r="J46" s="7"/>
      <c r="K46" s="7"/>
    </row>
    <row r="47" spans="1:11" ht="31.5" customHeight="1" x14ac:dyDescent="0.25">
      <c r="B47" s="42">
        <f>A43</f>
        <v>0</v>
      </c>
      <c r="C47" s="68" t="e">
        <f t="shared" ref="C47:C48" si="2">AVERAGE(B43:K43)</f>
        <v>#DIV/0!</v>
      </c>
      <c r="D47" s="68" t="e">
        <f t="shared" ref="D47:D48" si="3">_xlfn.STDEV.S(B43:K43)</f>
        <v>#DIV/0!</v>
      </c>
      <c r="E47" s="91" t="e">
        <f t="shared" ref="E47:E48" si="4">D47*1000</f>
        <v>#DIV/0!</v>
      </c>
      <c r="H47" s="8"/>
      <c r="I47" s="7"/>
      <c r="J47" s="7"/>
      <c r="K47" s="7"/>
    </row>
    <row r="48" spans="1:11" ht="31.5" customHeight="1" thickBot="1" x14ac:dyDescent="0.3">
      <c r="A48" s="38"/>
      <c r="B48" s="43">
        <f>A44</f>
        <v>0</v>
      </c>
      <c r="C48" s="92" t="e">
        <f t="shared" si="2"/>
        <v>#DIV/0!</v>
      </c>
      <c r="D48" s="92" t="e">
        <f t="shared" si="3"/>
        <v>#DIV/0!</v>
      </c>
      <c r="E48" s="93" t="e">
        <f t="shared" si="4"/>
        <v>#DIV/0!</v>
      </c>
      <c r="H48" s="8"/>
      <c r="I48" s="7"/>
      <c r="J48" s="7"/>
      <c r="K48" s="7"/>
    </row>
    <row r="49" spans="1:12" ht="9.9499999999999993" customHeight="1" thickBot="1" x14ac:dyDescent="0.3">
      <c r="A49" s="38"/>
      <c r="B49" s="7"/>
      <c r="C49" s="7"/>
      <c r="D49" s="7"/>
      <c r="E49" s="7"/>
      <c r="F49" s="7"/>
      <c r="G49" s="7"/>
      <c r="H49" s="7"/>
      <c r="I49" s="7"/>
      <c r="J49" s="7"/>
      <c r="K49" s="7"/>
    </row>
    <row r="50" spans="1:12" ht="31.5" customHeight="1" x14ac:dyDescent="0.25">
      <c r="B50" s="461" t="s">
        <v>27</v>
      </c>
      <c r="C50" s="462"/>
      <c r="D50" s="462"/>
      <c r="E50" s="462"/>
      <c r="F50" s="462"/>
      <c r="G50" s="462"/>
      <c r="H50" s="463"/>
      <c r="I50" s="7"/>
      <c r="J50" s="7"/>
      <c r="K50" s="7"/>
    </row>
    <row r="51" spans="1:12" ht="31.5" customHeight="1" x14ac:dyDescent="0.25">
      <c r="A51" s="38"/>
      <c r="B51" s="42" t="s">
        <v>22</v>
      </c>
      <c r="C51" s="33" t="s">
        <v>48</v>
      </c>
      <c r="D51" s="33" t="s">
        <v>104</v>
      </c>
      <c r="E51" s="33"/>
      <c r="F51" s="33"/>
      <c r="G51" s="264" t="s">
        <v>47</v>
      </c>
      <c r="H51" s="265" t="s">
        <v>47</v>
      </c>
      <c r="I51" s="7"/>
      <c r="J51" s="7"/>
      <c r="K51" s="7"/>
    </row>
    <row r="52" spans="1:12" ht="31.5" customHeight="1" x14ac:dyDescent="0.25">
      <c r="A52" s="38"/>
      <c r="B52" s="1">
        <f>H20</f>
        <v>0</v>
      </c>
      <c r="C52" s="85"/>
      <c r="D52" s="85"/>
      <c r="E52" s="67" t="e">
        <f>AVERAGE(C52:D52)</f>
        <v>#DIV/0!</v>
      </c>
      <c r="F52" s="80" t="e">
        <f>E52*1000</f>
        <v>#DIV/0!</v>
      </c>
      <c r="G52" s="67" t="e">
        <f>E52-B52</f>
        <v>#DIV/0!</v>
      </c>
      <c r="H52" s="266" t="e">
        <f>G52*1000</f>
        <v>#DIV/0!</v>
      </c>
      <c r="I52" s="7"/>
      <c r="J52" s="7"/>
      <c r="K52" s="7"/>
    </row>
    <row r="53" spans="1:12" ht="31.5" customHeight="1" x14ac:dyDescent="0.25">
      <c r="A53" s="38"/>
      <c r="B53" s="1">
        <f>H21</f>
        <v>0</v>
      </c>
      <c r="C53" s="85"/>
      <c r="D53" s="85"/>
      <c r="E53" s="67" t="e">
        <f>AVERAGE(C53:D53)</f>
        <v>#DIV/0!</v>
      </c>
      <c r="F53" s="80" t="e">
        <f>E53*1000</f>
        <v>#DIV/0!</v>
      </c>
      <c r="G53" s="67" t="e">
        <f>E53-B53</f>
        <v>#DIV/0!</v>
      </c>
      <c r="H53" s="266" t="e">
        <f t="shared" ref="H53:H56" si="5">G53*1000</f>
        <v>#DIV/0!</v>
      </c>
      <c r="I53" s="7"/>
      <c r="J53" s="7"/>
      <c r="K53" s="7"/>
    </row>
    <row r="54" spans="1:12" ht="31.5" customHeight="1" x14ac:dyDescent="0.25">
      <c r="A54" s="38"/>
      <c r="B54" s="1">
        <f>H22</f>
        <v>0</v>
      </c>
      <c r="C54" s="85"/>
      <c r="D54" s="85"/>
      <c r="E54" s="67" t="e">
        <f>AVERAGE(C54:D54)</f>
        <v>#DIV/0!</v>
      </c>
      <c r="F54" s="80" t="e">
        <f t="shared" ref="F54:F56" si="6">E54*1000</f>
        <v>#DIV/0!</v>
      </c>
      <c r="G54" s="67" t="e">
        <f>E54-B54</f>
        <v>#DIV/0!</v>
      </c>
      <c r="H54" s="266" t="e">
        <f t="shared" si="5"/>
        <v>#DIV/0!</v>
      </c>
      <c r="I54" s="7"/>
      <c r="J54" s="7"/>
      <c r="K54" s="7"/>
    </row>
    <row r="55" spans="1:12" ht="31.5" customHeight="1" x14ac:dyDescent="0.25">
      <c r="A55" s="38"/>
      <c r="B55" s="1">
        <f>H23</f>
        <v>0</v>
      </c>
      <c r="C55" s="85"/>
      <c r="D55" s="85"/>
      <c r="E55" s="67" t="e">
        <f>AVERAGE(C55:D55)</f>
        <v>#DIV/0!</v>
      </c>
      <c r="F55" s="80" t="e">
        <f t="shared" si="6"/>
        <v>#DIV/0!</v>
      </c>
      <c r="G55" s="67" t="e">
        <f>E55-B55</f>
        <v>#DIV/0!</v>
      </c>
      <c r="H55" s="266" t="e">
        <f t="shared" si="5"/>
        <v>#DIV/0!</v>
      </c>
      <c r="I55" s="2"/>
      <c r="L55" s="249"/>
    </row>
    <row r="56" spans="1:12" ht="31.5" customHeight="1" thickBot="1" x14ac:dyDescent="0.3">
      <c r="A56" s="38"/>
      <c r="B56" s="267">
        <f>H24</f>
        <v>0</v>
      </c>
      <c r="C56" s="127"/>
      <c r="D56" s="127"/>
      <c r="E56" s="92" t="e">
        <f t="shared" ref="E56" si="7">AVERAGE(C56:D56)</f>
        <v>#DIV/0!</v>
      </c>
      <c r="F56" s="268" t="e">
        <f t="shared" si="6"/>
        <v>#DIV/0!</v>
      </c>
      <c r="G56" s="269" t="e">
        <f>E56-B56</f>
        <v>#DIV/0!</v>
      </c>
      <c r="H56" s="270" t="e">
        <f t="shared" si="5"/>
        <v>#DIV/0!</v>
      </c>
      <c r="I56" s="2"/>
      <c r="L56" s="249"/>
    </row>
    <row r="57" spans="1:12" ht="9.9499999999999993" customHeight="1" thickBot="1" x14ac:dyDescent="0.3">
      <c r="A57" s="2"/>
      <c r="B57" s="2"/>
      <c r="C57" s="2"/>
      <c r="D57" s="2"/>
      <c r="E57" s="2"/>
      <c r="F57" s="2"/>
      <c r="G57" s="2"/>
      <c r="H57" s="2"/>
      <c r="I57" s="2"/>
      <c r="L57" s="249"/>
    </row>
    <row r="58" spans="1:12" ht="31.5" customHeight="1" thickBot="1" x14ac:dyDescent="0.3">
      <c r="A58" s="2"/>
      <c r="B58" s="358" t="s">
        <v>88</v>
      </c>
      <c r="C58" s="359"/>
      <c r="D58" s="359"/>
      <c r="E58" s="359"/>
      <c r="F58" s="359"/>
      <c r="G58" s="359"/>
      <c r="H58" s="359"/>
      <c r="I58" s="360"/>
    </row>
    <row r="59" spans="1:12" ht="31.5" customHeight="1" thickBot="1" x14ac:dyDescent="0.3">
      <c r="A59" s="2"/>
      <c r="B59" s="109" t="s">
        <v>87</v>
      </c>
      <c r="C59" s="110"/>
      <c r="D59" s="111" t="s">
        <v>6</v>
      </c>
      <c r="E59" s="115"/>
      <c r="F59" s="106" t="s">
        <v>4</v>
      </c>
      <c r="G59" s="116"/>
      <c r="H59" s="112" t="s">
        <v>5</v>
      </c>
      <c r="I59" s="117"/>
    </row>
    <row r="60" spans="1:12" ht="31.5" customHeight="1" thickBot="1" x14ac:dyDescent="0.3">
      <c r="A60" s="2"/>
      <c r="B60" s="8"/>
      <c r="C60" s="118" t="s">
        <v>85</v>
      </c>
      <c r="D60" s="8"/>
      <c r="E60" s="235">
        <f>(E29+E59)/2</f>
        <v>0</v>
      </c>
      <c r="F60" s="244"/>
      <c r="G60" s="235">
        <f>(G29+G59)/2</f>
        <v>0</v>
      </c>
      <c r="H60" s="244"/>
      <c r="I60" s="235">
        <f>(I29+I59)/2</f>
        <v>0</v>
      </c>
    </row>
    <row r="61" spans="1:12" ht="9.9499999999999993" customHeight="1" x14ac:dyDescent="0.25">
      <c r="A61" s="2"/>
      <c r="B61" s="2"/>
      <c r="C61" s="2"/>
      <c r="D61" s="2"/>
      <c r="E61" s="2"/>
      <c r="F61" s="2"/>
      <c r="G61" s="2"/>
      <c r="H61" s="2"/>
      <c r="I61" s="2"/>
    </row>
    <row r="62" spans="1:12" ht="9.9499999999999993" customHeight="1" thickBot="1" x14ac:dyDescent="0.3">
      <c r="A62" s="2"/>
      <c r="B62" s="2"/>
      <c r="C62" s="2"/>
      <c r="D62" s="2"/>
      <c r="E62" s="2"/>
      <c r="F62" s="2"/>
      <c r="G62" s="2"/>
      <c r="H62" s="2"/>
      <c r="I62" s="2"/>
    </row>
    <row r="63" spans="1:12" ht="31.5" customHeight="1" thickBot="1" x14ac:dyDescent="0.3">
      <c r="A63" s="358" t="s">
        <v>45</v>
      </c>
      <c r="B63" s="359"/>
      <c r="C63" s="359"/>
      <c r="D63" s="359"/>
      <c r="E63" s="359"/>
      <c r="F63" s="359"/>
      <c r="G63" s="359"/>
      <c r="H63" s="359"/>
      <c r="I63" s="359"/>
      <c r="J63" s="359"/>
      <c r="K63" s="360"/>
    </row>
    <row r="64" spans="1:12" s="41" customFormat="1" ht="9.9499999999999993" customHeight="1" thickBot="1" x14ac:dyDescent="0.3"/>
    <row r="65" spans="1:11" ht="31.5" customHeight="1" x14ac:dyDescent="0.25">
      <c r="B65" s="8"/>
      <c r="C65" s="8"/>
      <c r="D65" s="8"/>
      <c r="E65" s="367" t="s">
        <v>32</v>
      </c>
      <c r="F65" s="368"/>
      <c r="G65" s="368"/>
      <c r="H65" s="368"/>
      <c r="I65" s="369"/>
      <c r="J65" s="8"/>
      <c r="K65" s="8"/>
    </row>
    <row r="66" spans="1:11" s="7" customFormat="1" ht="9.9499999999999993" customHeight="1" thickBot="1" x14ac:dyDescent="0.3">
      <c r="E66" s="370"/>
      <c r="F66" s="371"/>
      <c r="G66" s="371"/>
      <c r="H66" s="371"/>
      <c r="I66" s="372"/>
    </row>
    <row r="67" spans="1:11" s="41" customFormat="1" ht="31.5" customHeight="1" x14ac:dyDescent="0.25">
      <c r="A67" s="380" t="s">
        <v>44</v>
      </c>
      <c r="B67" s="381"/>
      <c r="C67" s="381"/>
      <c r="D67" s="382"/>
      <c r="E67" s="271">
        <f>G20</f>
        <v>0</v>
      </c>
      <c r="F67" s="271">
        <f>G21</f>
        <v>0</v>
      </c>
      <c r="G67" s="271">
        <f>G22</f>
        <v>0</v>
      </c>
      <c r="H67" s="271">
        <f>G23</f>
        <v>0</v>
      </c>
      <c r="I67" s="271">
        <f>G24</f>
        <v>0</v>
      </c>
      <c r="J67" s="363" t="s">
        <v>31</v>
      </c>
      <c r="K67" s="361" t="s">
        <v>105</v>
      </c>
    </row>
    <row r="68" spans="1:11" ht="31.5" customHeight="1" thickBot="1" x14ac:dyDescent="0.3">
      <c r="A68" s="383"/>
      <c r="B68" s="384"/>
      <c r="C68" s="384"/>
      <c r="D68" s="385"/>
      <c r="E68" s="373" t="s">
        <v>68</v>
      </c>
      <c r="F68" s="374"/>
      <c r="G68" s="374"/>
      <c r="H68" s="374"/>
      <c r="I68" s="375"/>
      <c r="J68" s="364"/>
      <c r="K68" s="362"/>
    </row>
    <row r="69" spans="1:11" ht="31.5" customHeight="1" x14ac:dyDescent="0.25">
      <c r="A69" s="459" t="s">
        <v>25</v>
      </c>
      <c r="B69" s="460"/>
      <c r="C69" s="273"/>
      <c r="D69" s="274"/>
      <c r="E69" s="275" t="e">
        <f>(F52*$C$37)/(2*$G$32*SQRT(3))</f>
        <v>#DIV/0!</v>
      </c>
      <c r="F69" s="275" t="e">
        <f>(F53*$C$37)/(2*$G$32*SQRT(3))</f>
        <v>#DIV/0!</v>
      </c>
      <c r="G69" s="275" t="e">
        <f>(F54*$C$37)/(2*$G$32*SQRT(3))</f>
        <v>#DIV/0!</v>
      </c>
      <c r="H69" s="275" t="e">
        <f>(F55*$C$37)/(2*$G$32*SQRT(3))</f>
        <v>#DIV/0!</v>
      </c>
      <c r="I69" s="275" t="e">
        <f>(F56*$C$37)/(2*$G$32*SQRT(3))</f>
        <v>#DIV/0!</v>
      </c>
      <c r="J69" s="276" t="s">
        <v>70</v>
      </c>
      <c r="K69" s="277">
        <v>100</v>
      </c>
    </row>
    <row r="70" spans="1:11" ht="31.5" customHeight="1" x14ac:dyDescent="0.25">
      <c r="A70" s="416" t="s">
        <v>26</v>
      </c>
      <c r="B70" s="417"/>
      <c r="C70" s="4"/>
      <c r="D70" s="3"/>
      <c r="E70" s="119" t="e">
        <f>$F$46/SQRT($K$41)</f>
        <v>#DIV/0!</v>
      </c>
      <c r="F70" s="119" t="e">
        <f t="shared" ref="F70:I70" si="8">$F$46/SQRT($K$41)</f>
        <v>#DIV/0!</v>
      </c>
      <c r="G70" s="119" t="e">
        <f t="shared" si="8"/>
        <v>#DIV/0!</v>
      </c>
      <c r="H70" s="119" t="e">
        <f t="shared" si="8"/>
        <v>#DIV/0!</v>
      </c>
      <c r="I70" s="119" t="e">
        <f t="shared" si="8"/>
        <v>#DIV/0!</v>
      </c>
      <c r="J70" s="65" t="s">
        <v>71</v>
      </c>
      <c r="K70" s="66">
        <v>9</v>
      </c>
    </row>
    <row r="71" spans="1:11" ht="31.5" customHeight="1" x14ac:dyDescent="0.25">
      <c r="A71" s="416" t="s">
        <v>28</v>
      </c>
      <c r="B71" s="417"/>
      <c r="C71" s="4"/>
      <c r="D71" s="3"/>
      <c r="E71" s="119">
        <f>$D$13/SQRT(6)</f>
        <v>0</v>
      </c>
      <c r="F71" s="119">
        <f t="shared" ref="F71:I71" si="9">$D$13/SQRT(6)</f>
        <v>0</v>
      </c>
      <c r="G71" s="119">
        <f t="shared" si="9"/>
        <v>0</v>
      </c>
      <c r="H71" s="119">
        <f t="shared" si="9"/>
        <v>0</v>
      </c>
      <c r="I71" s="119">
        <f t="shared" si="9"/>
        <v>0</v>
      </c>
      <c r="J71" s="65" t="s">
        <v>70</v>
      </c>
      <c r="K71" s="66">
        <v>100</v>
      </c>
    </row>
    <row r="72" spans="1:11" ht="31.5" customHeight="1" thickBot="1" x14ac:dyDescent="0.3">
      <c r="A72" s="416"/>
      <c r="B72" s="417"/>
      <c r="C72" s="54"/>
      <c r="D72" s="55"/>
      <c r="E72" s="278" t="e">
        <f>SQRT((E69)^2+(E70)^2+(E71)^2)</f>
        <v>#DIV/0!</v>
      </c>
      <c r="F72" s="278" t="e">
        <f t="shared" ref="F72:I72" si="10">SQRT((F69)^2+(F70)^2+(F71)^2)</f>
        <v>#DIV/0!</v>
      </c>
      <c r="G72" s="278" t="e">
        <f t="shared" si="10"/>
        <v>#DIV/0!</v>
      </c>
      <c r="H72" s="278" t="e">
        <f t="shared" si="10"/>
        <v>#DIV/0!</v>
      </c>
      <c r="I72" s="278" t="e">
        <f t="shared" si="10"/>
        <v>#DIV/0!</v>
      </c>
      <c r="J72" s="65" t="s">
        <v>71</v>
      </c>
      <c r="K72" s="104"/>
    </row>
    <row r="73" spans="1:11" ht="31.5" customHeight="1" thickBot="1" x14ac:dyDescent="0.3">
      <c r="B73" s="8"/>
      <c r="C73" s="8"/>
      <c r="D73" s="8"/>
      <c r="E73" s="456" t="s">
        <v>89</v>
      </c>
      <c r="F73" s="457"/>
      <c r="G73" s="457"/>
      <c r="H73" s="457"/>
      <c r="I73" s="458"/>
      <c r="J73" s="104"/>
      <c r="K73" s="104"/>
    </row>
    <row r="74" spans="1:11" ht="31.5" customHeight="1" x14ac:dyDescent="0.25">
      <c r="A74" s="417" t="s">
        <v>29</v>
      </c>
      <c r="B74" s="410"/>
      <c r="C74" s="44"/>
      <c r="D74" s="3"/>
      <c r="E74" s="275" t="e">
        <f>I20/$J$25</f>
        <v>#DIV/0!</v>
      </c>
      <c r="F74" s="275" t="e">
        <f>I21/$J$25</f>
        <v>#DIV/0!</v>
      </c>
      <c r="G74" s="275" t="e">
        <f>I22/$J$25</f>
        <v>#DIV/0!</v>
      </c>
      <c r="H74" s="275" t="e">
        <f>I23/$J$25</f>
        <v>#DIV/0!</v>
      </c>
      <c r="I74" s="275" t="e">
        <f>I24/$J$25</f>
        <v>#DIV/0!</v>
      </c>
      <c r="J74" s="79" t="s">
        <v>71</v>
      </c>
      <c r="K74" s="66">
        <v>100</v>
      </c>
    </row>
    <row r="75" spans="1:11" ht="31.5" customHeight="1" x14ac:dyDescent="0.25">
      <c r="A75" s="417" t="s">
        <v>30</v>
      </c>
      <c r="B75" s="410"/>
      <c r="C75" s="44"/>
      <c r="D75" s="3"/>
      <c r="E75" s="119">
        <f>(3*I20)/(4*SQRT(3))</f>
        <v>0</v>
      </c>
      <c r="F75" s="119">
        <f>(3*I21)/(4*SQRT(3))</f>
        <v>0</v>
      </c>
      <c r="G75" s="119">
        <f>(3*I22)/(4*SQRT(3))</f>
        <v>0</v>
      </c>
      <c r="H75" s="119">
        <f>(3*I23)/(4*SQRT(3))</f>
        <v>0</v>
      </c>
      <c r="I75" s="119">
        <f>(3*I24)/(4*SQRT(3))</f>
        <v>0</v>
      </c>
      <c r="J75" s="79" t="s">
        <v>70</v>
      </c>
      <c r="K75" s="66">
        <v>100</v>
      </c>
    </row>
    <row r="76" spans="1:11" ht="31.5" customHeight="1" x14ac:dyDescent="0.25">
      <c r="A76" s="417" t="s">
        <v>43</v>
      </c>
      <c r="B76" s="410"/>
      <c r="C76" s="44"/>
      <c r="D76" s="3"/>
      <c r="E76" s="119">
        <f>I20/SQRT(3)</f>
        <v>0</v>
      </c>
      <c r="F76" s="119">
        <f>I21/SQRT(3)</f>
        <v>0</v>
      </c>
      <c r="G76" s="119">
        <f>I22/SQRT(3)</f>
        <v>0</v>
      </c>
      <c r="H76" s="119">
        <f>I23/SQRT(3)</f>
        <v>0</v>
      </c>
      <c r="I76" s="119">
        <f>I24/SQRT(3)</f>
        <v>0</v>
      </c>
      <c r="J76" s="79" t="s">
        <v>70</v>
      </c>
      <c r="K76" s="66">
        <v>100</v>
      </c>
    </row>
    <row r="77" spans="1:11" ht="31.5" customHeight="1" x14ac:dyDescent="0.25">
      <c r="A77" s="356"/>
      <c r="B77" s="357"/>
      <c r="C77" s="56"/>
      <c r="D77" s="55"/>
      <c r="E77" s="98" t="e">
        <f>SQRT(E74^2+E75^2+E76^2)</f>
        <v>#DIV/0!</v>
      </c>
      <c r="F77" s="98" t="e">
        <f t="shared" ref="F77:I77" si="11">SQRT(F74^2+F75^2+F76^2)</f>
        <v>#DIV/0!</v>
      </c>
      <c r="G77" s="98" t="e">
        <f t="shared" si="11"/>
        <v>#DIV/0!</v>
      </c>
      <c r="H77" s="98" t="e">
        <f t="shared" si="11"/>
        <v>#DIV/0!</v>
      </c>
      <c r="I77" s="98" t="e">
        <f t="shared" si="11"/>
        <v>#DIV/0!</v>
      </c>
      <c r="J77" s="79" t="s">
        <v>71</v>
      </c>
    </row>
    <row r="78" spans="1:11" ht="31.5" customHeight="1" x14ac:dyDescent="0.25">
      <c r="B78" s="8"/>
      <c r="C78" s="8"/>
      <c r="D78" s="8"/>
      <c r="E78" s="403" t="s">
        <v>40</v>
      </c>
      <c r="F78" s="403"/>
      <c r="G78" s="403"/>
      <c r="H78" s="403"/>
      <c r="I78" s="403"/>
      <c r="J78" s="120"/>
    </row>
    <row r="79" spans="1:11" ht="31.5" customHeight="1" x14ac:dyDescent="0.25">
      <c r="B79" s="8"/>
      <c r="C79" s="47"/>
      <c r="D79" s="48"/>
      <c r="E79" s="57" t="e">
        <f>SQRT((E72)^2+(E77)^2)</f>
        <v>#DIV/0!</v>
      </c>
      <c r="F79" s="57" t="e">
        <f t="shared" ref="F79:I79" si="12">SQRT((F72)^2+(F77)^2)</f>
        <v>#DIV/0!</v>
      </c>
      <c r="G79" s="57" t="e">
        <f t="shared" si="12"/>
        <v>#DIV/0!</v>
      </c>
      <c r="H79" s="57" t="e">
        <f t="shared" si="12"/>
        <v>#DIV/0!</v>
      </c>
      <c r="I79" s="57" t="e">
        <f t="shared" si="12"/>
        <v>#DIV/0!</v>
      </c>
      <c r="J79" s="39"/>
      <c r="K79" s="39"/>
    </row>
    <row r="80" spans="1:11" s="7" customFormat="1" ht="9.9499999999999993" customHeight="1" x14ac:dyDescent="0.25">
      <c r="A80" s="121"/>
      <c r="B80" s="121"/>
      <c r="D80" s="2"/>
    </row>
    <row r="81" spans="1:11" s="41" customFormat="1" ht="9.9499999999999993" customHeight="1" x14ac:dyDescent="0.25">
      <c r="A81" s="122"/>
      <c r="B81" s="121"/>
      <c r="C81" s="7"/>
      <c r="D81" s="2"/>
      <c r="E81" s="7"/>
      <c r="F81" s="7"/>
      <c r="G81" s="7"/>
      <c r="H81" s="7"/>
      <c r="I81" s="7"/>
      <c r="J81" s="7"/>
      <c r="K81" s="7"/>
    </row>
    <row r="82" spans="1:11" ht="31.5" customHeight="1" thickBot="1" x14ac:dyDescent="0.3">
      <c r="B82" s="404" t="s">
        <v>33</v>
      </c>
      <c r="C82" s="404"/>
      <c r="D82" s="404"/>
      <c r="E82" s="404"/>
      <c r="F82" s="404"/>
      <c r="G82" s="404"/>
      <c r="H82" s="404"/>
      <c r="I82" s="404"/>
      <c r="J82" s="405"/>
      <c r="K82" s="123"/>
    </row>
    <row r="83" spans="1:11" ht="31.5" customHeight="1" thickBot="1" x14ac:dyDescent="0.3">
      <c r="B83" s="8"/>
      <c r="C83" s="39"/>
      <c r="D83" s="39"/>
      <c r="E83" s="39"/>
      <c r="F83" s="400" t="s">
        <v>80</v>
      </c>
      <c r="G83" s="401"/>
      <c r="H83" s="401"/>
      <c r="I83" s="401"/>
      <c r="J83" s="402"/>
      <c r="K83" s="39"/>
    </row>
    <row r="84" spans="1:11" ht="31.5" customHeight="1" x14ac:dyDescent="0.25">
      <c r="B84" s="411" t="s">
        <v>35</v>
      </c>
      <c r="C84" s="412"/>
      <c r="D84" s="279"/>
      <c r="E84" s="280"/>
      <c r="F84" s="281"/>
      <c r="G84" s="281"/>
      <c r="H84" s="281"/>
      <c r="I84" s="281"/>
      <c r="J84" s="282"/>
      <c r="K84" s="39"/>
    </row>
    <row r="85" spans="1:11" ht="31.5" customHeight="1" x14ac:dyDescent="0.25">
      <c r="B85" s="409" t="s">
        <v>37</v>
      </c>
      <c r="C85" s="410"/>
      <c r="D85" s="44"/>
      <c r="E85" s="3"/>
      <c r="F85" s="81"/>
      <c r="G85" s="81"/>
      <c r="H85" s="81"/>
      <c r="I85" s="81"/>
      <c r="J85" s="283"/>
      <c r="K85" s="39"/>
    </row>
    <row r="86" spans="1:11" ht="31.5" customHeight="1" x14ac:dyDescent="0.25">
      <c r="B86" s="409" t="s">
        <v>36</v>
      </c>
      <c r="C86" s="410"/>
      <c r="D86" s="44"/>
      <c r="E86" s="3"/>
      <c r="F86" s="81"/>
      <c r="G86" s="81"/>
      <c r="H86" s="81"/>
      <c r="I86" s="81"/>
      <c r="J86" s="283"/>
      <c r="K86" s="39"/>
    </row>
    <row r="87" spans="1:11" ht="50.1" customHeight="1" thickBot="1" x14ac:dyDescent="0.3">
      <c r="B87" s="284"/>
      <c r="C87" s="285"/>
      <c r="D87" s="286"/>
      <c r="E87" s="287"/>
      <c r="F87" s="288" t="e">
        <f>E72^4/(E69^4/100+(E70^4/(K41-1))+(E71^4/100))</f>
        <v>#DIV/0!</v>
      </c>
      <c r="G87" s="288" t="e">
        <f>F72^4/(F69^4/100+(F70^4/(K41-1))+(F71^4/100))</f>
        <v>#DIV/0!</v>
      </c>
      <c r="H87" s="288" t="e">
        <f>G72^4/(G69^4/100+(G70^4/(K41-1))+(G71^4/100))</f>
        <v>#DIV/0!</v>
      </c>
      <c r="I87" s="288" t="e">
        <f>H72^4/(H69^4/100+(H70^4/(K41-1))+(H71^4/100))</f>
        <v>#DIV/0!</v>
      </c>
      <c r="J87" s="289" t="e">
        <f>I72^4/(I69^4/100+(I70^4/(K41-1))+(I71^4/100))</f>
        <v>#DIV/0!</v>
      </c>
      <c r="K87" s="39"/>
    </row>
    <row r="88" spans="1:11" ht="31.5" customHeight="1" thickBot="1" x14ac:dyDescent="0.3">
      <c r="B88" s="8"/>
      <c r="C88" s="39"/>
      <c r="D88" s="39"/>
      <c r="E88" s="39"/>
      <c r="F88" s="406" t="s">
        <v>79</v>
      </c>
      <c r="G88" s="407"/>
      <c r="H88" s="407"/>
      <c r="I88" s="407"/>
      <c r="J88" s="408"/>
      <c r="K88" s="39"/>
    </row>
    <row r="89" spans="1:11" ht="31.5" customHeight="1" x14ac:dyDescent="0.25">
      <c r="B89" s="411" t="s">
        <v>34</v>
      </c>
      <c r="C89" s="412"/>
      <c r="D89" s="290"/>
      <c r="E89" s="291"/>
      <c r="F89" s="281"/>
      <c r="G89" s="281"/>
      <c r="H89" s="281"/>
      <c r="I89" s="281"/>
      <c r="J89" s="282"/>
      <c r="K89" s="39"/>
    </row>
    <row r="90" spans="1:11" ht="31.5" customHeight="1" x14ac:dyDescent="0.25">
      <c r="B90" s="436" t="s">
        <v>39</v>
      </c>
      <c r="C90" s="437"/>
      <c r="D90" s="44"/>
      <c r="E90" s="3"/>
      <c r="F90" s="81"/>
      <c r="G90" s="81"/>
      <c r="H90" s="81"/>
      <c r="I90" s="81"/>
      <c r="J90" s="283"/>
      <c r="K90" s="39"/>
    </row>
    <row r="91" spans="1:11" ht="31.5" customHeight="1" x14ac:dyDescent="0.25">
      <c r="B91" s="436" t="s">
        <v>38</v>
      </c>
      <c r="C91" s="437"/>
      <c r="D91" s="49"/>
      <c r="E91" s="50"/>
      <c r="F91" s="81"/>
      <c r="G91" s="81"/>
      <c r="H91" s="81"/>
      <c r="I91" s="81"/>
      <c r="J91" s="283"/>
      <c r="K91" s="39"/>
    </row>
    <row r="92" spans="1:11" ht="50.1" customHeight="1" thickBot="1" x14ac:dyDescent="0.3">
      <c r="B92" s="284"/>
      <c r="C92" s="285"/>
      <c r="D92" s="286"/>
      <c r="E92" s="292"/>
      <c r="F92" s="288" t="e">
        <f>E77^4/((E74^4/100)+(E75^4/100)+(E76^4/100))</f>
        <v>#DIV/0!</v>
      </c>
      <c r="G92" s="288" t="e">
        <f t="shared" ref="G92:J92" si="13">F77^4/((F74^4/100)+(F75^4/100)+(F76^4/100))</f>
        <v>#DIV/0!</v>
      </c>
      <c r="H92" s="288" t="e">
        <f t="shared" si="13"/>
        <v>#DIV/0!</v>
      </c>
      <c r="I92" s="288" t="e">
        <f t="shared" si="13"/>
        <v>#DIV/0!</v>
      </c>
      <c r="J92" s="289" t="e">
        <f t="shared" si="13"/>
        <v>#DIV/0!</v>
      </c>
      <c r="K92" s="39"/>
    </row>
    <row r="93" spans="1:11" ht="31.5" customHeight="1" x14ac:dyDescent="0.25">
      <c r="B93" s="7"/>
      <c r="C93" s="39"/>
      <c r="D93" s="423" t="s">
        <v>41</v>
      </c>
      <c r="E93" s="424"/>
      <c r="F93" s="424"/>
      <c r="G93" s="424"/>
      <c r="H93" s="424"/>
      <c r="I93" s="424"/>
      <c r="J93" s="425"/>
      <c r="K93" s="39"/>
    </row>
    <row r="94" spans="1:11" ht="50.1" customHeight="1" thickBot="1" x14ac:dyDescent="0.3">
      <c r="B94" s="7"/>
      <c r="C94" s="39"/>
      <c r="D94" s="293"/>
      <c r="E94" s="294"/>
      <c r="F94" s="295" t="e">
        <f>E79^4/((E72^4/F87)+(E77^4/F92))</f>
        <v>#DIV/0!</v>
      </c>
      <c r="G94" s="295" t="e">
        <f>F79^4/((F72^4/G87)+(F77^4/G92))</f>
        <v>#DIV/0!</v>
      </c>
      <c r="H94" s="295" t="e">
        <f t="shared" ref="H94:J94" si="14">G79^4/((G72^4/H87)+(G77^4/H92))</f>
        <v>#DIV/0!</v>
      </c>
      <c r="I94" s="295" t="e">
        <f t="shared" si="14"/>
        <v>#DIV/0!</v>
      </c>
      <c r="J94" s="296" t="e">
        <f t="shared" si="14"/>
        <v>#DIV/0!</v>
      </c>
      <c r="K94" s="7"/>
    </row>
    <row r="95" spans="1:11" s="7" customFormat="1" ht="9.9499999999999993" customHeight="1" thickBot="1" x14ac:dyDescent="0.3">
      <c r="B95" s="121"/>
      <c r="C95" s="121"/>
      <c r="E95" s="2"/>
    </row>
    <row r="96" spans="1:11" ht="31.5" customHeight="1" x14ac:dyDescent="0.25">
      <c r="B96" s="413" t="s">
        <v>42</v>
      </c>
      <c r="C96" s="414"/>
      <c r="D96" s="414"/>
      <c r="E96" s="414"/>
      <c r="F96" s="414"/>
      <c r="G96" s="414"/>
      <c r="H96" s="414"/>
      <c r="I96" s="414"/>
      <c r="J96" s="415"/>
      <c r="K96" s="39"/>
    </row>
    <row r="97" spans="1:12" ht="31.5" customHeight="1" thickBot="1" x14ac:dyDescent="0.3">
      <c r="B97" s="284"/>
      <c r="C97" s="285"/>
      <c r="D97" s="286"/>
      <c r="E97" s="287"/>
      <c r="F97" s="272" t="e">
        <f>_xlfn.T.INV.2T(100%-$E$99,F94)</f>
        <v>#DIV/0!</v>
      </c>
      <c r="G97" s="272" t="e">
        <f>_xlfn.T.INV.2T(100%-$E$99,G94)</f>
        <v>#DIV/0!</v>
      </c>
      <c r="H97" s="272" t="e">
        <f>_xlfn.T.INV.2T(100%-$E$99,H94)</f>
        <v>#DIV/0!</v>
      </c>
      <c r="I97" s="272" t="e">
        <f>_xlfn.T.INV.2T(100%-$E$99,I94)</f>
        <v>#DIV/0!</v>
      </c>
      <c r="J97" s="297" t="e">
        <f>_xlfn.T.INV.2T(100%-$E$99,J94)</f>
        <v>#DIV/0!</v>
      </c>
      <c r="K97" s="39"/>
    </row>
    <row r="98" spans="1:12" ht="9.9499999999999993" customHeight="1" thickBot="1" x14ac:dyDescent="0.3">
      <c r="L98" s="249"/>
    </row>
    <row r="99" spans="1:12" ht="31.5" customHeight="1" thickBot="1" x14ac:dyDescent="0.3">
      <c r="B99" s="428" t="s">
        <v>81</v>
      </c>
      <c r="C99" s="429"/>
      <c r="D99" s="429"/>
      <c r="E99" s="298">
        <v>0.95450000000000002</v>
      </c>
      <c r="L99" s="249"/>
    </row>
    <row r="100" spans="1:12" s="41" customFormat="1" ht="9.9499999999999993" customHeight="1" thickBot="1" x14ac:dyDescent="0.3">
      <c r="F100" s="124"/>
      <c r="G100" s="124"/>
      <c r="H100" s="124"/>
      <c r="I100" s="45"/>
      <c r="J100" s="45"/>
      <c r="K100" s="7"/>
      <c r="L100" s="7"/>
    </row>
    <row r="101" spans="1:12" s="41" customFormat="1" ht="31.5" customHeight="1" thickBot="1" x14ac:dyDescent="0.3">
      <c r="B101" s="426" t="s">
        <v>90</v>
      </c>
      <c r="C101" s="427"/>
      <c r="D101" s="427"/>
      <c r="E101" s="318"/>
      <c r="F101" s="319" t="e">
        <f>E79*F97</f>
        <v>#DIV/0!</v>
      </c>
      <c r="G101" s="319" t="e">
        <f t="shared" ref="G101:J101" si="15">F79*G97</f>
        <v>#DIV/0!</v>
      </c>
      <c r="H101" s="319" t="e">
        <f t="shared" si="15"/>
        <v>#DIV/0!</v>
      </c>
      <c r="I101" s="319" t="e">
        <f t="shared" si="15"/>
        <v>#DIV/0!</v>
      </c>
      <c r="J101" s="320" t="e">
        <f t="shared" si="15"/>
        <v>#DIV/0!</v>
      </c>
      <c r="K101" s="7"/>
      <c r="L101" s="7"/>
    </row>
    <row r="102" spans="1:12" s="41" customFormat="1" ht="9.9499999999999993" customHeight="1" x14ac:dyDescent="0.25">
      <c r="E102" s="124"/>
      <c r="F102" s="124"/>
      <c r="G102" s="124"/>
      <c r="H102" s="45"/>
      <c r="I102" s="45"/>
      <c r="J102" s="46"/>
      <c r="K102" s="7"/>
      <c r="L102" s="7"/>
    </row>
    <row r="103" spans="1:12" s="41" customFormat="1" ht="9.9499999999999993" customHeight="1" thickBot="1" x14ac:dyDescent="0.3">
      <c r="E103" s="124"/>
      <c r="F103" s="124"/>
      <c r="G103" s="124"/>
      <c r="H103" s="45"/>
      <c r="I103" s="45"/>
      <c r="J103" s="46"/>
      <c r="K103" s="7"/>
      <c r="L103" s="7"/>
    </row>
    <row r="104" spans="1:12" s="41" customFormat="1" ht="31.5" customHeight="1" thickBot="1" x14ac:dyDescent="0.3">
      <c r="B104" s="431" t="s">
        <v>46</v>
      </c>
      <c r="C104" s="431"/>
      <c r="D104" s="431"/>
      <c r="E104" s="431"/>
      <c r="F104" s="431"/>
      <c r="G104" s="431"/>
      <c r="H104" s="63"/>
      <c r="I104" s="63"/>
      <c r="J104" s="63"/>
      <c r="K104" s="63"/>
    </row>
    <row r="105" spans="1:12" s="41" customFormat="1" ht="31.5" customHeight="1" thickBot="1" x14ac:dyDescent="0.3">
      <c r="B105" s="302" t="s">
        <v>49</v>
      </c>
      <c r="C105" s="302" t="s">
        <v>50</v>
      </c>
      <c r="D105" s="302" t="s">
        <v>51</v>
      </c>
      <c r="E105" s="302" t="s">
        <v>54</v>
      </c>
      <c r="F105" s="303" t="s">
        <v>56</v>
      </c>
      <c r="G105" s="303"/>
      <c r="H105" s="299" t="s">
        <v>98</v>
      </c>
      <c r="I105" s="100" t="e">
        <f>C112/D112</f>
        <v>#DIV/0!</v>
      </c>
      <c r="J105" s="58" t="s">
        <v>94</v>
      </c>
      <c r="K105" s="96" t="e">
        <f>I105^2</f>
        <v>#DIV/0!</v>
      </c>
    </row>
    <row r="106" spans="1:12" s="41" customFormat="1" ht="31.5" customHeight="1" thickBot="1" x14ac:dyDescent="0.3">
      <c r="B106" s="304"/>
      <c r="C106" s="304"/>
      <c r="D106" s="304"/>
      <c r="E106" s="304"/>
      <c r="F106" s="305"/>
      <c r="G106" s="305"/>
      <c r="I106" s="58" t="s">
        <v>106</v>
      </c>
      <c r="J106" s="44"/>
      <c r="K106" s="96" t="e">
        <f>1/D112</f>
        <v>#DIV/0!</v>
      </c>
    </row>
    <row r="107" spans="1:12" s="41" customFormat="1" ht="31.5" customHeight="1" x14ac:dyDescent="0.25">
      <c r="A107" s="64"/>
      <c r="B107" s="309" t="e">
        <f>(1/E79)^2</f>
        <v>#DIV/0!</v>
      </c>
      <c r="C107" s="300" t="e">
        <f>B107*F52*H52</f>
        <v>#DIV/0!</v>
      </c>
      <c r="D107" s="300" t="e">
        <f>(F52)^2*B107</f>
        <v>#DIV/0!</v>
      </c>
      <c r="E107" s="300" t="e">
        <f>$K$105*$K$109+$K$106*F52^2</f>
        <v>#DIV/0!</v>
      </c>
      <c r="F107" s="301" t="e">
        <f>SQRT($K$109+E107)</f>
        <v>#DIV/0!</v>
      </c>
      <c r="G107" s="310"/>
    </row>
    <row r="108" spans="1:12" s="41" customFormat="1" ht="31.5" customHeight="1" x14ac:dyDescent="0.25">
      <c r="A108" s="64"/>
      <c r="B108" s="311" t="e">
        <f>(1/F79)^2</f>
        <v>#DIV/0!</v>
      </c>
      <c r="C108" s="95" t="e">
        <f t="shared" ref="C108:C111" si="16">B108*F53*H53</f>
        <v>#DIV/0!</v>
      </c>
      <c r="D108" s="95" t="e">
        <f>(F53)^2*B108</f>
        <v>#DIV/0!</v>
      </c>
      <c r="E108" s="95" t="e">
        <f>$K$105*$K$109+$K$106*F53^2</f>
        <v>#DIV/0!</v>
      </c>
      <c r="F108" s="133" t="e">
        <f>SQRT($K$109+E108)</f>
        <v>#DIV/0!</v>
      </c>
      <c r="G108" s="312"/>
      <c r="H108" s="307" t="s">
        <v>99</v>
      </c>
      <c r="I108" s="129"/>
      <c r="J108" s="96" t="e">
        <f>F46^2</f>
        <v>#DIV/0!</v>
      </c>
    </row>
    <row r="109" spans="1:12" s="41" customFormat="1" ht="31.5" customHeight="1" x14ac:dyDescent="0.25">
      <c r="A109" s="64"/>
      <c r="B109" s="311" t="e">
        <f>(1/G79)^2</f>
        <v>#DIV/0!</v>
      </c>
      <c r="C109" s="95" t="e">
        <f t="shared" si="16"/>
        <v>#DIV/0!</v>
      </c>
      <c r="D109" s="95" t="e">
        <f>(F54)^2*B109</f>
        <v>#DIV/0!</v>
      </c>
      <c r="E109" s="95" t="e">
        <f>$K$105*$K$109+$K$106*F54^2</f>
        <v>#DIV/0!</v>
      </c>
      <c r="F109" s="133" t="e">
        <f>SQRT($K$109+E109)</f>
        <v>#DIV/0!</v>
      </c>
      <c r="G109" s="313"/>
      <c r="I109" s="84" t="s">
        <v>53</v>
      </c>
      <c r="J109" s="128"/>
      <c r="K109" s="97" t="e">
        <f>(D13^2/6)+J108</f>
        <v>#DIV/0!</v>
      </c>
    </row>
    <row r="110" spans="1:12" s="41" customFormat="1" ht="31.5" customHeight="1" x14ac:dyDescent="0.25">
      <c r="A110" s="64"/>
      <c r="B110" s="311" t="e">
        <f>(1/H79)^2</f>
        <v>#DIV/0!</v>
      </c>
      <c r="C110" s="95" t="e">
        <f t="shared" si="16"/>
        <v>#DIV/0!</v>
      </c>
      <c r="D110" s="95" t="e">
        <f>(F55)^2*B110</f>
        <v>#DIV/0!</v>
      </c>
      <c r="E110" s="95" t="e">
        <f>$K$105*$K$109+$K$106*F55^2</f>
        <v>#DIV/0!</v>
      </c>
      <c r="F110" s="133" t="e">
        <f>SQRT($K$109+E110)</f>
        <v>#DIV/0!</v>
      </c>
      <c r="G110" s="312"/>
    </row>
    <row r="111" spans="1:12" s="41" customFormat="1" ht="31.5" customHeight="1" x14ac:dyDescent="0.25">
      <c r="A111" s="64"/>
      <c r="B111" s="311" t="e">
        <f>(1/I79)^2</f>
        <v>#DIV/0!</v>
      </c>
      <c r="C111" s="95" t="e">
        <f t="shared" si="16"/>
        <v>#DIV/0!</v>
      </c>
      <c r="D111" s="95" t="e">
        <f>(F56)^2*B111</f>
        <v>#DIV/0!</v>
      </c>
      <c r="E111" s="95" t="e">
        <f>$K$105*$K$109+$K$106*F56^2</f>
        <v>#DIV/0!</v>
      </c>
      <c r="F111" s="133" t="e">
        <f>SQRT($K$109+E111)</f>
        <v>#DIV/0!</v>
      </c>
      <c r="G111" s="312"/>
      <c r="H111" s="308" t="s">
        <v>100</v>
      </c>
      <c r="I111" s="103"/>
      <c r="J111" s="82" t="e">
        <f>B107*(($I$105*F52-H52)^2)+B108*($I$105*F53-H53)^2+B109*($I$105*F54-H54)^2+B110*($I$105*F55-H55)^2+B111*($I$105*F56-H56)^2</f>
        <v>#DIV/0!</v>
      </c>
    </row>
    <row r="112" spans="1:12" s="41" customFormat="1" ht="31.5" customHeight="1" thickBot="1" x14ac:dyDescent="0.3">
      <c r="A112" s="306" t="s">
        <v>52</v>
      </c>
      <c r="B112" s="314" t="e">
        <f>SUM(B107:B111)</f>
        <v>#DIV/0!</v>
      </c>
      <c r="C112" s="315" t="e">
        <f>SUM(C107:C111)</f>
        <v>#DIV/0!</v>
      </c>
      <c r="D112" s="315" t="e">
        <f>SUM(D107:D111)</f>
        <v>#DIV/0!</v>
      </c>
      <c r="E112" s="315" t="e">
        <f>SUM(E107:E111)</f>
        <v>#DIV/0!</v>
      </c>
      <c r="F112" s="316" t="e">
        <f>SUM(F107:F111)</f>
        <v>#DIV/0!</v>
      </c>
      <c r="G112" s="317"/>
    </row>
    <row r="113" spans="1:11" s="6" customFormat="1" ht="9.9499999999999993" customHeight="1" thickBot="1" x14ac:dyDescent="0.3">
      <c r="A113" s="60"/>
      <c r="B113" s="101"/>
      <c r="C113" s="102"/>
      <c r="D113" s="102"/>
      <c r="E113" s="102"/>
      <c r="F113" s="102"/>
      <c r="G113" s="102"/>
      <c r="J113" s="41"/>
    </row>
    <row r="114" spans="1:11" s="41" customFormat="1" ht="31.5" customHeight="1" thickBot="1" x14ac:dyDescent="0.3">
      <c r="B114" s="434" t="s">
        <v>57</v>
      </c>
      <c r="C114" s="435"/>
      <c r="D114" s="2"/>
      <c r="E114" s="99"/>
      <c r="I114" s="343"/>
      <c r="J114" s="344"/>
      <c r="K114" s="345"/>
    </row>
    <row r="115" spans="1:11" s="41" customFormat="1" ht="31.5" customHeight="1" thickBot="1" x14ac:dyDescent="0.3">
      <c r="B115" s="321" t="s">
        <v>58</v>
      </c>
      <c r="C115" s="322" t="e">
        <f>SLOPE(F107:F111,G20:G24)</f>
        <v>#DIV/0!</v>
      </c>
      <c r="D115" s="396" t="s">
        <v>60</v>
      </c>
      <c r="E115" s="397"/>
      <c r="F115" s="323" t="s">
        <v>114</v>
      </c>
      <c r="G115" s="324">
        <v>21</v>
      </c>
      <c r="I115" s="346" t="e">
        <f>J111-J120</f>
        <v>#DIV/0!</v>
      </c>
      <c r="J115" s="347" t="s">
        <v>55</v>
      </c>
      <c r="K115" s="348">
        <f>J118*SQRT(J120*2)</f>
        <v>0</v>
      </c>
    </row>
    <row r="116" spans="1:11" s="41" customFormat="1" ht="31.5" customHeight="1" thickBot="1" x14ac:dyDescent="0.3">
      <c r="B116" s="325" t="s">
        <v>59</v>
      </c>
      <c r="C116" s="326" t="e">
        <f>INTERCEPT(F107:F111,G20:G24)</f>
        <v>#DIV/0!</v>
      </c>
      <c r="D116" s="398" t="s">
        <v>61</v>
      </c>
      <c r="E116" s="399"/>
      <c r="F116" s="327" t="s">
        <v>115</v>
      </c>
      <c r="G116" s="328" t="e">
        <f>C115*G115+C116</f>
        <v>#DIV/0!</v>
      </c>
      <c r="I116" s="430" t="e">
        <f>IF(I115&lt;=K115,"APROBADO","NO APROBADO")</f>
        <v>#DIV/0!</v>
      </c>
      <c r="J116" s="430"/>
      <c r="K116" s="430"/>
    </row>
    <row r="117" spans="1:11" s="41" customFormat="1" ht="9.9499999999999993" customHeight="1" thickBot="1" x14ac:dyDescent="0.3">
      <c r="B117" s="7"/>
      <c r="C117" s="7"/>
      <c r="D117" s="7"/>
      <c r="E117" s="7"/>
      <c r="F117" s="7"/>
      <c r="G117" s="7"/>
      <c r="K117" s="7"/>
    </row>
    <row r="118" spans="1:11" s="41" customFormat="1" ht="31.5" customHeight="1" thickBot="1" x14ac:dyDescent="0.3">
      <c r="B118" s="259" t="s">
        <v>107</v>
      </c>
      <c r="C118" s="259" t="s">
        <v>108</v>
      </c>
      <c r="I118" s="349" t="s">
        <v>62</v>
      </c>
      <c r="J118" s="350"/>
    </row>
    <row r="119" spans="1:11" s="6" customFormat="1" ht="31.5" customHeight="1" thickBot="1" x14ac:dyDescent="0.3">
      <c r="B119" s="329">
        <f>G20</f>
        <v>0</v>
      </c>
      <c r="C119" s="330" t="e">
        <f>F107</f>
        <v>#DIV/0!</v>
      </c>
    </row>
    <row r="120" spans="1:11" ht="31.5" customHeight="1" thickBot="1" x14ac:dyDescent="0.3">
      <c r="A120" s="130"/>
      <c r="B120" s="331">
        <f>G21</f>
        <v>0</v>
      </c>
      <c r="C120" s="332" t="e">
        <f>F108</f>
        <v>#DIV/0!</v>
      </c>
      <c r="I120" s="351" t="s">
        <v>63</v>
      </c>
      <c r="J120" s="352"/>
    </row>
    <row r="121" spans="1:11" ht="31.5" customHeight="1" thickBot="1" x14ac:dyDescent="0.3">
      <c r="A121" s="131"/>
      <c r="B121" s="331">
        <f>G22</f>
        <v>0</v>
      </c>
      <c r="C121" s="332" t="e">
        <f>F109</f>
        <v>#DIV/0!</v>
      </c>
    </row>
    <row r="122" spans="1:11" ht="31.5" customHeight="1" thickBot="1" x14ac:dyDescent="0.3">
      <c r="A122" s="131"/>
      <c r="B122" s="331">
        <f>G23</f>
        <v>0</v>
      </c>
      <c r="C122" s="332" t="e">
        <f>F110</f>
        <v>#DIV/0!</v>
      </c>
      <c r="I122" s="349" t="s">
        <v>95</v>
      </c>
      <c r="J122" s="353" t="e">
        <f>MAX(F97:J97)</f>
        <v>#DIV/0!</v>
      </c>
    </row>
    <row r="123" spans="1:11" ht="31.5" customHeight="1" thickBot="1" x14ac:dyDescent="0.3">
      <c r="A123" s="131"/>
      <c r="B123" s="333">
        <f>G24</f>
        <v>0</v>
      </c>
      <c r="C123" s="334" t="e">
        <f>F111</f>
        <v>#DIV/0!</v>
      </c>
    </row>
    <row r="124" spans="1:11" ht="9.9499999999999993" customHeight="1" x14ac:dyDescent="0.25">
      <c r="A124" s="131"/>
    </row>
    <row r="125" spans="1:11" ht="31.5" customHeight="1" x14ac:dyDescent="0.25">
      <c r="A125" s="131"/>
      <c r="B125" s="125" t="s">
        <v>102</v>
      </c>
      <c r="C125" s="126"/>
      <c r="D125" s="96" t="e">
        <f>I105*J108</f>
        <v>#DIV/0!</v>
      </c>
      <c r="E125" s="135" t="s">
        <v>109</v>
      </c>
      <c r="F125" s="126" t="s">
        <v>103</v>
      </c>
      <c r="G125" s="134" t="e">
        <f>K106</f>
        <v>#DIV/0!</v>
      </c>
    </row>
    <row r="126" spans="1:11" ht="10.5" customHeight="1" thickBot="1" x14ac:dyDescent="0.4">
      <c r="A126" s="61"/>
      <c r="I126" s="137"/>
    </row>
    <row r="127" spans="1:11" ht="31.5" customHeight="1" thickBot="1" x14ac:dyDescent="0.3">
      <c r="A127" s="61"/>
      <c r="B127" s="420" t="s">
        <v>111</v>
      </c>
      <c r="C127" s="421"/>
      <c r="D127" s="421"/>
      <c r="E127" s="421"/>
      <c r="F127" s="421"/>
      <c r="G127" s="421"/>
      <c r="H127" s="421"/>
      <c r="I127" s="422"/>
    </row>
    <row r="128" spans="1:11" ht="31.5" customHeight="1" thickBot="1" x14ac:dyDescent="0.3">
      <c r="A128" s="59"/>
      <c r="B128" s="432" t="s">
        <v>96</v>
      </c>
      <c r="C128" s="433"/>
      <c r="D128" s="433"/>
      <c r="E128" s="335" t="s">
        <v>112</v>
      </c>
      <c r="F128" s="336" t="e">
        <f>I105</f>
        <v>#DIV/0!</v>
      </c>
      <c r="G128" s="337"/>
      <c r="H128" s="141" t="s">
        <v>110</v>
      </c>
      <c r="I128" s="338"/>
    </row>
    <row r="129" spans="2:9" ht="17.25" customHeight="1" thickBot="1" x14ac:dyDescent="0.3"/>
    <row r="130" spans="2:9" ht="31.5" customHeight="1" thickBot="1" x14ac:dyDescent="0.3">
      <c r="B130" s="418" t="s">
        <v>97</v>
      </c>
      <c r="C130" s="419"/>
      <c r="D130" s="419"/>
      <c r="E130" s="339" t="s">
        <v>113</v>
      </c>
      <c r="F130" s="340" t="e">
        <f>C116*J122</f>
        <v>#DIV/0!</v>
      </c>
      <c r="G130" s="136" t="s">
        <v>109</v>
      </c>
      <c r="H130" s="341" t="e">
        <f>C115*J122</f>
        <v>#DIV/0!</v>
      </c>
      <c r="I130" s="342" t="s">
        <v>110</v>
      </c>
    </row>
  </sheetData>
  <sheetProtection password="D6B3" sheet="1" objects="1" scenarios="1"/>
  <mergeCells count="76">
    <mergeCell ref="D8:E8"/>
    <mergeCell ref="D9:E9"/>
    <mergeCell ref="D10:E10"/>
    <mergeCell ref="D11:E11"/>
    <mergeCell ref="A69:B69"/>
    <mergeCell ref="B50:H50"/>
    <mergeCell ref="B12:C12"/>
    <mergeCell ref="B13:C13"/>
    <mergeCell ref="B16:J16"/>
    <mergeCell ref="G17:J17"/>
    <mergeCell ref="G18:G19"/>
    <mergeCell ref="H18:H19"/>
    <mergeCell ref="I18:I19"/>
    <mergeCell ref="G13:H13"/>
    <mergeCell ref="I12:J12"/>
    <mergeCell ref="I13:J13"/>
    <mergeCell ref="A72:B72"/>
    <mergeCell ref="A74:B74"/>
    <mergeCell ref="B58:I58"/>
    <mergeCell ref="A1:B1"/>
    <mergeCell ref="D1:L1"/>
    <mergeCell ref="C23:D23"/>
    <mergeCell ref="G12:H12"/>
    <mergeCell ref="G14:H14"/>
    <mergeCell ref="J18:J19"/>
    <mergeCell ref="B7:E7"/>
    <mergeCell ref="G11:J11"/>
    <mergeCell ref="B8:C8"/>
    <mergeCell ref="B9:C9"/>
    <mergeCell ref="B10:C10"/>
    <mergeCell ref="B11:C11"/>
    <mergeCell ref="E73:I73"/>
    <mergeCell ref="B130:D130"/>
    <mergeCell ref="B89:C89"/>
    <mergeCell ref="B127:I127"/>
    <mergeCell ref="D93:J93"/>
    <mergeCell ref="B101:D101"/>
    <mergeCell ref="B99:D99"/>
    <mergeCell ref="I116:K116"/>
    <mergeCell ref="B104:G104"/>
    <mergeCell ref="B128:D128"/>
    <mergeCell ref="B114:C114"/>
    <mergeCell ref="B91:C91"/>
    <mergeCell ref="B90:C90"/>
    <mergeCell ref="B17:C19"/>
    <mergeCell ref="B20:C22"/>
    <mergeCell ref="D115:E115"/>
    <mergeCell ref="D116:E116"/>
    <mergeCell ref="F83:J83"/>
    <mergeCell ref="E78:I78"/>
    <mergeCell ref="B82:J82"/>
    <mergeCell ref="F88:J88"/>
    <mergeCell ref="B85:C85"/>
    <mergeCell ref="B86:C86"/>
    <mergeCell ref="B84:C84"/>
    <mergeCell ref="B96:J96"/>
    <mergeCell ref="A70:B70"/>
    <mergeCell ref="A71:B71"/>
    <mergeCell ref="A75:B75"/>
    <mergeCell ref="A76:B76"/>
    <mergeCell ref="D12:E12"/>
    <mergeCell ref="D13:E13"/>
    <mergeCell ref="A77:B77"/>
    <mergeCell ref="B28:I28"/>
    <mergeCell ref="K67:K68"/>
    <mergeCell ref="J67:J68"/>
    <mergeCell ref="B14:C14"/>
    <mergeCell ref="E65:I66"/>
    <mergeCell ref="A63:K63"/>
    <mergeCell ref="E68:I68"/>
    <mergeCell ref="B31:G31"/>
    <mergeCell ref="I14:J14"/>
    <mergeCell ref="D14:E14"/>
    <mergeCell ref="B39:J39"/>
    <mergeCell ref="B40:J40"/>
    <mergeCell ref="A67:D68"/>
  </mergeCells>
  <conditionalFormatting sqref="I116">
    <cfRule type="cellIs" dxfId="0" priority="4" operator="greaterThan">
      <formula>$I$115</formula>
    </cfRule>
  </conditionalFormatting>
  <printOptions horizontalCentered="1"/>
  <pageMargins left="0.70866141732283472" right="0.70866141732283472" top="0.74803149606299213" bottom="0.74803149606299213" header="0.31496062992125984" footer="0.31496062992125984"/>
  <pageSetup scale="45" orientation="portrait" r:id="rId1"/>
  <headerFooter>
    <oddFooter xml:space="preserve">&amp;C
&amp;RRT03-F12 Vr-0(2016-09-21)
</oddFooter>
  </headerFooter>
  <rowBreaks count="2" manualBreakCount="2">
    <brk id="48" max="11" man="1"/>
    <brk id="10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78"/>
  <sheetViews>
    <sheetView showGridLines="0" zoomScaleNormal="100" workbookViewId="0">
      <selection activeCell="A3" sqref="A3:C3"/>
    </sheetView>
  </sheetViews>
  <sheetFormatPr baseColWidth="10" defaultRowHeight="15" x14ac:dyDescent="0.25"/>
  <cols>
    <col min="1" max="1" width="18.7109375" customWidth="1"/>
    <col min="2" max="2" width="14.5703125" customWidth="1"/>
    <col min="3" max="3" width="16.28515625" customWidth="1"/>
    <col min="4" max="6" width="13.42578125" customWidth="1"/>
  </cols>
  <sheetData>
    <row r="1" spans="1:6" ht="62.25" customHeight="1" x14ac:dyDescent="0.25">
      <c r="B1" s="472" t="s">
        <v>117</v>
      </c>
      <c r="C1" s="472"/>
      <c r="D1" s="473"/>
      <c r="E1" s="142"/>
      <c r="F1" s="218">
        <f>'RT03-F12'!I5</f>
        <v>0</v>
      </c>
    </row>
    <row r="2" spans="1:6" ht="24.75" customHeight="1" x14ac:dyDescent="0.25">
      <c r="A2" s="474"/>
      <c r="B2" s="474"/>
      <c r="C2" s="474"/>
      <c r="D2" s="144"/>
      <c r="E2" s="144"/>
      <c r="F2" s="144"/>
    </row>
    <row r="3" spans="1:6" ht="22.5" customHeight="1" x14ac:dyDescent="0.25">
      <c r="A3" s="475" t="s">
        <v>118</v>
      </c>
      <c r="B3" s="475"/>
      <c r="C3" s="475"/>
      <c r="D3" s="144"/>
      <c r="E3" s="144"/>
      <c r="F3" s="144"/>
    </row>
    <row r="4" spans="1:6" ht="10.5" customHeight="1" x14ac:dyDescent="0.25">
      <c r="A4" s="145"/>
      <c r="B4" s="144"/>
      <c r="C4" s="144"/>
      <c r="D4" s="144"/>
      <c r="E4" s="144"/>
      <c r="F4" s="144"/>
    </row>
    <row r="5" spans="1:6" ht="18.75" customHeight="1" x14ac:dyDescent="0.25">
      <c r="A5" s="469" t="s">
        <v>119</v>
      </c>
      <c r="B5" s="469"/>
      <c r="C5" s="470">
        <f>'RT03-F12'!G3</f>
        <v>0</v>
      </c>
      <c r="D5" s="471"/>
      <c r="E5" s="471"/>
      <c r="F5" s="144"/>
    </row>
    <row r="6" spans="1:6" ht="18.75" customHeight="1" x14ac:dyDescent="0.25">
      <c r="A6" s="469" t="s">
        <v>120</v>
      </c>
      <c r="B6" s="469"/>
      <c r="C6" s="470">
        <f>'RT03-F12'!I3</f>
        <v>0</v>
      </c>
      <c r="D6" s="471"/>
      <c r="E6" s="471"/>
      <c r="F6" s="144"/>
    </row>
    <row r="7" spans="1:6" ht="18.75" customHeight="1" x14ac:dyDescent="0.25">
      <c r="A7" s="469" t="s">
        <v>121</v>
      </c>
      <c r="B7" s="469"/>
      <c r="C7" s="200">
        <f>'RT03-F12'!C3</f>
        <v>0</v>
      </c>
      <c r="D7" s="144"/>
      <c r="E7" s="144"/>
      <c r="F7" s="144"/>
    </row>
    <row r="8" spans="1:6" ht="18.75" customHeight="1" x14ac:dyDescent="0.25">
      <c r="A8" s="471" t="s">
        <v>122</v>
      </c>
      <c r="B8" s="471"/>
      <c r="C8" s="147">
        <f>'RT03-F12'!E3</f>
        <v>0</v>
      </c>
      <c r="D8" s="144"/>
      <c r="E8" s="476" t="s">
        <v>123</v>
      </c>
      <c r="F8" s="476"/>
    </row>
    <row r="9" spans="1:6" ht="15.75" customHeight="1" x14ac:dyDescent="0.25">
      <c r="A9" s="144"/>
      <c r="B9" s="144"/>
      <c r="C9" s="144"/>
      <c r="D9" s="144"/>
      <c r="E9" s="476"/>
      <c r="F9" s="476"/>
    </row>
    <row r="10" spans="1:6" ht="25.5" customHeight="1" x14ac:dyDescent="0.25">
      <c r="A10" s="475" t="s">
        <v>124</v>
      </c>
      <c r="B10" s="475"/>
      <c r="C10" s="475"/>
      <c r="D10" s="144"/>
      <c r="E10" s="476"/>
      <c r="F10" s="476"/>
    </row>
    <row r="11" spans="1:6" ht="15.75" customHeight="1" x14ac:dyDescent="0.25">
      <c r="A11" s="477" t="s">
        <v>125</v>
      </c>
      <c r="B11" s="477"/>
      <c r="C11" s="201">
        <f>'RT03-F12'!D8</f>
        <v>0</v>
      </c>
      <c r="D11" s="144"/>
      <c r="E11" s="476"/>
      <c r="F11" s="476"/>
    </row>
    <row r="12" spans="1:6" ht="15.75" customHeight="1" x14ac:dyDescent="0.25">
      <c r="A12" s="469" t="s">
        <v>126</v>
      </c>
      <c r="B12" s="469"/>
      <c r="C12" s="201">
        <f>'RT03-F12'!D8</f>
        <v>0</v>
      </c>
      <c r="D12" s="144"/>
      <c r="E12" s="476"/>
      <c r="F12" s="476"/>
    </row>
    <row r="13" spans="1:6" ht="15.75" customHeight="1" x14ac:dyDescent="0.25">
      <c r="A13" s="469" t="s">
        <v>10</v>
      </c>
      <c r="B13" s="469"/>
      <c r="C13" s="201">
        <f>'RT03-F12'!D9</f>
        <v>0</v>
      </c>
      <c r="D13" s="144"/>
      <c r="E13" s="476"/>
      <c r="F13" s="476"/>
    </row>
    <row r="14" spans="1:6" ht="15.75" customHeight="1" x14ac:dyDescent="0.25">
      <c r="A14" s="469" t="s">
        <v>127</v>
      </c>
      <c r="B14" s="469"/>
      <c r="C14" s="201">
        <f>'RT03-F12'!D10</f>
        <v>0</v>
      </c>
      <c r="D14" s="144"/>
      <c r="E14" s="476"/>
      <c r="F14" s="476"/>
    </row>
    <row r="15" spans="1:6" ht="15.75" customHeight="1" x14ac:dyDescent="0.25">
      <c r="A15" s="478" t="s">
        <v>128</v>
      </c>
      <c r="B15" s="478"/>
      <c r="C15" s="201">
        <f>'RT03-F12'!D11</f>
        <v>0</v>
      </c>
      <c r="D15" s="148" t="str">
        <f>[4]DATOS!G12</f>
        <v>g</v>
      </c>
      <c r="E15" s="149"/>
      <c r="F15" s="148"/>
    </row>
    <row r="16" spans="1:6" ht="15.75" customHeight="1" x14ac:dyDescent="0.25">
      <c r="A16" s="478" t="s">
        <v>129</v>
      </c>
      <c r="B16" s="478"/>
      <c r="C16" s="201">
        <f>'RT03-F12'!D12</f>
        <v>0</v>
      </c>
      <c r="D16" s="148" t="str">
        <f>[4]DATOS!M12</f>
        <v>g</v>
      </c>
      <c r="E16" s="149"/>
      <c r="F16" s="144"/>
    </row>
    <row r="17" spans="1:6" ht="15.75" customHeight="1" x14ac:dyDescent="0.25">
      <c r="A17" s="478" t="s">
        <v>130</v>
      </c>
      <c r="B17" s="478"/>
      <c r="C17" s="201">
        <f>'RT03-F12'!D13</f>
        <v>0</v>
      </c>
      <c r="D17" s="148" t="str">
        <f>[4]DATOS!G13</f>
        <v>g</v>
      </c>
      <c r="E17" s="149"/>
      <c r="F17" s="148"/>
    </row>
    <row r="18" spans="1:6" ht="15.75" customHeight="1" x14ac:dyDescent="0.25">
      <c r="A18" s="478" t="s">
        <v>131</v>
      </c>
      <c r="B18" s="478"/>
      <c r="C18" s="202">
        <f>'RT03-F12'!D14</f>
        <v>0</v>
      </c>
      <c r="D18" s="148" t="str">
        <f>[4]DATOS!G14</f>
        <v>g</v>
      </c>
      <c r="E18" s="149"/>
      <c r="F18" s="144"/>
    </row>
    <row r="19" spans="1:6" ht="15.75" customHeight="1" x14ac:dyDescent="0.25">
      <c r="A19" s="469" t="s">
        <v>132</v>
      </c>
      <c r="B19" s="469"/>
      <c r="C19" s="151">
        <f>'RT03-F12'!E5</f>
        <v>0</v>
      </c>
      <c r="D19" s="148"/>
      <c r="E19" s="149"/>
      <c r="F19" s="144"/>
    </row>
    <row r="20" spans="1:6" ht="15.75" customHeight="1" x14ac:dyDescent="0.25">
      <c r="A20" s="469" t="s">
        <v>133</v>
      </c>
      <c r="B20" s="469"/>
      <c r="C20" s="470">
        <f>'RT03-F12'!C5</f>
        <v>0</v>
      </c>
      <c r="D20" s="471"/>
      <c r="E20" s="144"/>
      <c r="F20" s="144"/>
    </row>
    <row r="21" spans="1:6" ht="23.25" customHeight="1" x14ac:dyDescent="0.25">
      <c r="A21" s="469" t="s">
        <v>134</v>
      </c>
      <c r="B21" s="469"/>
      <c r="C21" s="150">
        <v>5</v>
      </c>
    </row>
    <row r="22" spans="1:6" ht="16.5" customHeight="1" x14ac:dyDescent="0.25">
      <c r="A22" s="146"/>
      <c r="B22" s="146"/>
      <c r="C22" s="150"/>
    </row>
    <row r="23" spans="1:6" ht="21.75" customHeight="1" x14ac:dyDescent="0.25">
      <c r="A23" s="479" t="s">
        <v>135</v>
      </c>
      <c r="B23" s="479"/>
      <c r="C23" s="150"/>
    </row>
    <row r="24" spans="1:6" ht="23.25" customHeight="1" x14ac:dyDescent="0.25">
      <c r="A24" s="469" t="s">
        <v>136</v>
      </c>
      <c r="B24" s="469"/>
      <c r="C24" s="469"/>
      <c r="D24" s="148"/>
      <c r="E24" s="144"/>
      <c r="F24" s="144"/>
    </row>
    <row r="25" spans="1:6" ht="16.5" customHeight="1" x14ac:dyDescent="0.25">
      <c r="A25" s="479" t="s">
        <v>137</v>
      </c>
      <c r="B25" s="479"/>
      <c r="C25" s="148"/>
      <c r="D25" s="148"/>
      <c r="E25" s="144"/>
      <c r="F25" s="144"/>
    </row>
    <row r="26" spans="1:6" ht="7.5" customHeight="1" x14ac:dyDescent="0.25">
      <c r="A26" s="143"/>
      <c r="B26" s="143"/>
      <c r="C26" s="148"/>
      <c r="D26" s="148"/>
      <c r="E26" s="144"/>
      <c r="F26" s="144"/>
    </row>
    <row r="27" spans="1:6" ht="16.5" customHeight="1" x14ac:dyDescent="0.25">
      <c r="A27" s="469" t="s">
        <v>138</v>
      </c>
      <c r="B27" s="469"/>
      <c r="C27" s="469"/>
      <c r="D27" s="469"/>
      <c r="E27" s="469"/>
      <c r="F27" s="469"/>
    </row>
    <row r="28" spans="1:6" ht="16.5" customHeight="1" x14ac:dyDescent="0.25">
      <c r="A28" s="146"/>
      <c r="B28" s="146"/>
      <c r="C28" s="146"/>
      <c r="D28" s="146"/>
      <c r="E28" s="146"/>
      <c r="F28" s="146"/>
    </row>
    <row r="29" spans="1:6" ht="16.5" customHeight="1" x14ac:dyDescent="0.25">
      <c r="A29" s="481" t="s">
        <v>139</v>
      </c>
      <c r="B29" s="481"/>
      <c r="C29" s="146"/>
      <c r="D29" s="146"/>
      <c r="E29" s="146"/>
      <c r="F29" s="146"/>
    </row>
    <row r="30" spans="1:6" ht="9.75" customHeight="1" x14ac:dyDescent="0.25">
      <c r="A30" s="146"/>
      <c r="B30" s="146"/>
      <c r="C30" s="146"/>
      <c r="D30" s="146"/>
      <c r="E30" s="146"/>
      <c r="F30" s="146"/>
    </row>
    <row r="31" spans="1:6" ht="16.5" customHeight="1" x14ac:dyDescent="0.25">
      <c r="A31" s="482" t="s">
        <v>140</v>
      </c>
      <c r="B31" s="482"/>
      <c r="C31" s="482"/>
      <c r="D31" s="482"/>
      <c r="E31" s="482"/>
      <c r="F31" s="482"/>
    </row>
    <row r="32" spans="1:6" ht="24.75" customHeight="1" x14ac:dyDescent="0.25">
      <c r="A32" s="482"/>
      <c r="B32" s="482"/>
      <c r="C32" s="482"/>
      <c r="D32" s="482"/>
      <c r="E32" s="482"/>
      <c r="F32" s="482"/>
    </row>
    <row r="33" spans="1:6" ht="16.5" customHeight="1" x14ac:dyDescent="0.25">
      <c r="A33" s="146"/>
      <c r="B33" s="146"/>
      <c r="C33" s="146"/>
      <c r="D33" s="146"/>
      <c r="E33" s="146"/>
      <c r="F33" s="146"/>
    </row>
    <row r="34" spans="1:6" ht="26.25" customHeight="1" x14ac:dyDescent="0.25">
      <c r="A34" s="483" t="s">
        <v>206</v>
      </c>
      <c r="B34" s="483"/>
      <c r="C34" s="483"/>
      <c r="D34" s="483"/>
      <c r="E34" s="483"/>
      <c r="F34" s="483"/>
    </row>
    <row r="35" spans="1:6" ht="13.5" customHeight="1" x14ac:dyDescent="0.25"/>
    <row r="36" spans="1:6" ht="30" customHeight="1" x14ac:dyDescent="0.25">
      <c r="A36" s="484" t="s">
        <v>141</v>
      </c>
      <c r="B36" s="484"/>
      <c r="C36" s="484"/>
      <c r="D36" s="484"/>
      <c r="E36" s="484"/>
      <c r="F36" s="484"/>
    </row>
    <row r="37" spans="1:6" ht="11.25" customHeight="1" x14ac:dyDescent="0.25">
      <c r="A37" s="146"/>
      <c r="B37" s="146"/>
      <c r="C37" s="146"/>
      <c r="D37" s="146"/>
      <c r="E37" s="146"/>
      <c r="F37" s="146"/>
    </row>
    <row r="38" spans="1:6" ht="16.5" customHeight="1" x14ac:dyDescent="0.25">
      <c r="A38" s="483" t="s">
        <v>142</v>
      </c>
      <c r="B38" s="483"/>
      <c r="C38" s="483"/>
      <c r="D38" s="483"/>
      <c r="E38" s="483"/>
      <c r="F38" s="483"/>
    </row>
    <row r="39" spans="1:6" ht="10.5" customHeight="1" x14ac:dyDescent="0.25">
      <c r="A39" s="152"/>
      <c r="B39" s="144"/>
      <c r="C39" s="144"/>
      <c r="D39" s="144"/>
      <c r="E39" s="144"/>
      <c r="F39" s="144"/>
    </row>
    <row r="40" spans="1:6" ht="18" customHeight="1" x14ac:dyDescent="0.25">
      <c r="A40" s="485" t="s">
        <v>143</v>
      </c>
      <c r="B40" s="485"/>
      <c r="C40" s="485"/>
      <c r="D40" s="144"/>
      <c r="E40" s="144"/>
      <c r="F40" s="144"/>
    </row>
    <row r="41" spans="1:6" ht="7.5" customHeight="1" x14ac:dyDescent="0.25">
      <c r="B41" s="144"/>
      <c r="C41" s="144"/>
      <c r="D41" s="144"/>
      <c r="E41" s="144"/>
      <c r="F41" s="144"/>
    </row>
    <row r="42" spans="1:6" ht="15.75" customHeight="1" x14ac:dyDescent="0.25">
      <c r="A42" s="480" t="s">
        <v>144</v>
      </c>
      <c r="B42" s="480"/>
      <c r="C42" s="480"/>
      <c r="D42" s="480"/>
      <c r="E42" s="480"/>
      <c r="F42" s="480"/>
    </row>
    <row r="43" spans="1:6" ht="12.75" customHeight="1" thickBot="1" x14ac:dyDescent="0.3">
      <c r="A43" s="153"/>
      <c r="B43" s="153"/>
      <c r="C43" s="153"/>
      <c r="D43" s="144"/>
      <c r="E43" s="144"/>
      <c r="F43" s="144"/>
    </row>
    <row r="44" spans="1:6" ht="22.5" customHeight="1" thickBot="1" x14ac:dyDescent="0.3">
      <c r="A44" s="154" t="s">
        <v>145</v>
      </c>
      <c r="B44" s="486">
        <f>'RT03-F12'!C5</f>
        <v>0</v>
      </c>
      <c r="C44" s="487"/>
      <c r="D44" s="144"/>
      <c r="E44" s="144"/>
      <c r="F44" s="144"/>
    </row>
    <row r="45" spans="1:6" ht="18.75" customHeight="1" thickBot="1" x14ac:dyDescent="0.3">
      <c r="A45" s="155" t="s">
        <v>146</v>
      </c>
      <c r="B45" s="488" t="s">
        <v>147</v>
      </c>
      <c r="C45" s="487"/>
      <c r="D45" s="144"/>
      <c r="E45" s="144"/>
      <c r="F45" s="144"/>
    </row>
    <row r="46" spans="1:6" ht="11.25" customHeight="1" x14ac:dyDescent="0.25">
      <c r="A46" s="156"/>
      <c r="B46" s="144"/>
      <c r="C46" s="144"/>
      <c r="D46" s="144"/>
      <c r="E46" s="144"/>
      <c r="F46" s="144"/>
    </row>
    <row r="47" spans="1:6" ht="15.75" customHeight="1" x14ac:dyDescent="0.25">
      <c r="A47" s="485" t="s">
        <v>148</v>
      </c>
      <c r="B47" s="485"/>
      <c r="C47" s="485"/>
      <c r="D47" s="144"/>
      <c r="E47" s="144"/>
      <c r="F47" s="144"/>
    </row>
    <row r="48" spans="1:6" ht="6" customHeight="1" thickBot="1" x14ac:dyDescent="0.3">
      <c r="A48" s="157"/>
      <c r="B48" s="157"/>
      <c r="C48" s="157"/>
      <c r="D48" s="144"/>
      <c r="E48" s="144"/>
      <c r="F48" s="144"/>
    </row>
    <row r="49" spans="1:6" ht="15.75" customHeight="1" thickBot="1" x14ac:dyDescent="0.3">
      <c r="A49" s="158" t="s">
        <v>149</v>
      </c>
      <c r="B49" s="159" t="s">
        <v>150</v>
      </c>
      <c r="C49" s="144"/>
      <c r="D49" s="144"/>
      <c r="E49" s="144"/>
      <c r="F49" s="144"/>
    </row>
    <row r="50" spans="1:6" ht="12.75" customHeight="1" x14ac:dyDescent="0.25">
      <c r="A50" s="146"/>
      <c r="B50" s="160"/>
      <c r="C50" s="144"/>
      <c r="D50" s="144"/>
      <c r="E50" s="144"/>
      <c r="F50" s="144"/>
    </row>
    <row r="51" spans="1:6" x14ac:dyDescent="0.25">
      <c r="A51" s="479" t="s">
        <v>151</v>
      </c>
      <c r="B51" s="479"/>
      <c r="C51" s="144"/>
      <c r="D51" s="144"/>
      <c r="E51" s="144"/>
      <c r="F51" s="144"/>
    </row>
    <row r="52" spans="1:6" ht="10.5" customHeight="1" thickBot="1" x14ac:dyDescent="0.3">
      <c r="A52" s="146"/>
      <c r="B52" s="160"/>
      <c r="C52" s="144"/>
      <c r="D52" s="144"/>
      <c r="E52" s="144"/>
      <c r="F52" s="144"/>
    </row>
    <row r="53" spans="1:6" ht="36.75" thickBot="1" x14ac:dyDescent="0.3">
      <c r="A53" s="161" t="s">
        <v>152</v>
      </c>
      <c r="B53" s="162" t="s">
        <v>153</v>
      </c>
      <c r="C53" s="162" t="s">
        <v>154</v>
      </c>
      <c r="D53" s="144"/>
      <c r="E53" s="144"/>
      <c r="F53" s="144"/>
    </row>
    <row r="54" spans="1:6" ht="15.75" thickBot="1" x14ac:dyDescent="0.3">
      <c r="A54" s="219">
        <f>'RT03-F12'!E60</f>
        <v>0</v>
      </c>
      <c r="B54" s="220">
        <f>'RT03-F12'!G60</f>
        <v>0</v>
      </c>
      <c r="C54" s="220">
        <f>'RT03-F12'!I60</f>
        <v>0</v>
      </c>
      <c r="D54" s="144"/>
      <c r="E54" s="144"/>
      <c r="F54" s="144"/>
    </row>
    <row r="55" spans="1:6" x14ac:dyDescent="0.25">
      <c r="A55" s="152"/>
      <c r="B55" s="144"/>
      <c r="C55" s="144"/>
      <c r="D55" s="144"/>
      <c r="E55" s="144"/>
      <c r="F55" s="144"/>
    </row>
    <row r="56" spans="1:6" ht="21" customHeight="1" x14ac:dyDescent="0.25">
      <c r="A56" s="480" t="s">
        <v>155</v>
      </c>
      <c r="B56" s="480"/>
      <c r="C56" s="480"/>
      <c r="D56" s="480"/>
      <c r="E56" s="480"/>
      <c r="F56" s="480"/>
    </row>
    <row r="57" spans="1:6" ht="27.75" customHeight="1" thickBot="1" x14ac:dyDescent="0.3">
      <c r="A57" s="472" t="s">
        <v>156</v>
      </c>
      <c r="B57" s="472"/>
      <c r="C57" s="472"/>
      <c r="D57" s="472"/>
      <c r="E57" s="157"/>
      <c r="F57" s="157"/>
    </row>
    <row r="58" spans="1:6" ht="15.75" thickBot="1" x14ac:dyDescent="0.3">
      <c r="A58" s="163" t="s">
        <v>157</v>
      </c>
      <c r="B58" s="221">
        <f>'RT03-F12'!I12</f>
        <v>0</v>
      </c>
      <c r="C58" s="144"/>
      <c r="D58" s="144"/>
      <c r="E58" s="144"/>
      <c r="F58" s="144"/>
    </row>
    <row r="59" spans="1:6" ht="14.25" customHeight="1" thickBot="1" x14ac:dyDescent="0.3">
      <c r="A59" s="164" t="s">
        <v>158</v>
      </c>
      <c r="B59" s="220">
        <f>'RT03-F12'!I13</f>
        <v>0</v>
      </c>
      <c r="C59" s="144"/>
      <c r="D59" s="144"/>
      <c r="E59" s="144"/>
      <c r="F59" s="144"/>
    </row>
    <row r="60" spans="1:6" ht="15.75" thickBot="1" x14ac:dyDescent="0.3">
      <c r="A60" s="164" t="s">
        <v>159</v>
      </c>
      <c r="B60" s="165">
        <f>'RT03-F12'!I14</f>
        <v>0</v>
      </c>
      <c r="C60" s="144"/>
      <c r="D60" s="144"/>
      <c r="E60" s="144"/>
      <c r="F60" s="144"/>
    </row>
    <row r="61" spans="1:6" ht="7.5" customHeight="1" x14ac:dyDescent="0.25">
      <c r="A61" s="152"/>
      <c r="B61" s="144"/>
      <c r="C61" s="144"/>
      <c r="D61" s="144"/>
      <c r="E61" s="144"/>
      <c r="F61" s="144"/>
    </row>
    <row r="62" spans="1:6" ht="15.75" customHeight="1" x14ac:dyDescent="0.25">
      <c r="A62" s="485" t="s">
        <v>160</v>
      </c>
      <c r="B62" s="485"/>
      <c r="C62" s="485"/>
      <c r="D62" s="485"/>
      <c r="E62" s="157"/>
      <c r="F62" s="157"/>
    </row>
    <row r="63" spans="1:6" ht="15.75" customHeight="1" thickBot="1" x14ac:dyDescent="0.3">
      <c r="A63" s="157"/>
      <c r="B63" s="157"/>
      <c r="C63" s="157"/>
      <c r="D63" s="157"/>
      <c r="E63" s="157"/>
      <c r="F63" s="157"/>
    </row>
    <row r="64" spans="1:6" ht="15.75" customHeight="1" thickBot="1" x14ac:dyDescent="0.3">
      <c r="A64" s="489" t="s">
        <v>161</v>
      </c>
      <c r="B64" s="490"/>
      <c r="C64" s="491"/>
      <c r="D64" s="157"/>
      <c r="E64" s="157"/>
      <c r="F64" s="157"/>
    </row>
    <row r="65" spans="1:6" ht="15.75" customHeight="1" thickBot="1" x14ac:dyDescent="0.3">
      <c r="A65" s="166" t="str">
        <f>'[4]PRUEBAS DE CALIBRACION'!G11</f>
        <v>CARGA (g)</v>
      </c>
      <c r="B65" s="222">
        <f>'RT03-F12'!G32</f>
        <v>0</v>
      </c>
      <c r="C65" s="167" t="s">
        <v>162</v>
      </c>
      <c r="D65" s="157"/>
      <c r="E65" s="168" t="s">
        <v>163</v>
      </c>
      <c r="F65" s="157"/>
    </row>
    <row r="66" spans="1:6" ht="15.75" customHeight="1" thickBot="1" x14ac:dyDescent="0.3">
      <c r="A66" s="169" t="s">
        <v>164</v>
      </c>
      <c r="B66" s="170" t="str">
        <f>'[4]PRUEBAS DE CALIBRACION'!G12</f>
        <v>INDICACION</v>
      </c>
      <c r="C66" s="171" t="s">
        <v>165</v>
      </c>
      <c r="D66" s="157"/>
      <c r="E66" s="157"/>
      <c r="F66" s="157"/>
    </row>
    <row r="67" spans="1:6" ht="15.75" customHeight="1" x14ac:dyDescent="0.25">
      <c r="A67" s="223">
        <f>'RT03-F12'!C33</f>
        <v>1</v>
      </c>
      <c r="B67" s="172">
        <f>'RT03-F12'!C34</f>
        <v>0</v>
      </c>
      <c r="C67" s="173">
        <f>'RT03-F12'!C35</f>
        <v>0</v>
      </c>
      <c r="D67" s="157"/>
      <c r="E67" s="157"/>
      <c r="F67" s="157"/>
    </row>
    <row r="68" spans="1:6" ht="15.75" customHeight="1" x14ac:dyDescent="0.25">
      <c r="A68" s="223">
        <f>'RT03-F12'!D33</f>
        <v>2</v>
      </c>
      <c r="B68" s="174">
        <f>'RT03-F12'!D34</f>
        <v>0</v>
      </c>
      <c r="C68" s="175">
        <f>'RT03-F12'!D35</f>
        <v>0</v>
      </c>
      <c r="D68" s="157"/>
      <c r="E68" s="157"/>
      <c r="F68" s="157"/>
    </row>
    <row r="69" spans="1:6" ht="15.75" customHeight="1" x14ac:dyDescent="0.25">
      <c r="A69" s="224">
        <f>'RT03-F12'!E33</f>
        <v>3</v>
      </c>
      <c r="B69" s="174">
        <f>'RT03-F12'!E34</f>
        <v>0</v>
      </c>
      <c r="C69" s="175">
        <f>'RT03-F12'!E35</f>
        <v>0</v>
      </c>
      <c r="D69" s="157"/>
      <c r="E69" s="157"/>
      <c r="F69" s="157"/>
    </row>
    <row r="70" spans="1:6" ht="15.75" customHeight="1" x14ac:dyDescent="0.25">
      <c r="A70" s="224">
        <f>'RT03-F12'!F33</f>
        <v>4</v>
      </c>
      <c r="B70" s="174">
        <f>'RT03-F12'!F34</f>
        <v>0</v>
      </c>
      <c r="C70" s="175">
        <f>'RT03-F12'!F35</f>
        <v>0</v>
      </c>
      <c r="D70" s="157"/>
      <c r="E70" s="157"/>
      <c r="F70" s="157"/>
    </row>
    <row r="71" spans="1:6" ht="15.75" customHeight="1" x14ac:dyDescent="0.25">
      <c r="A71" s="224">
        <f>'RT03-F12'!G33</f>
        <v>5</v>
      </c>
      <c r="B71" s="174">
        <f>'RT03-F12'!G34</f>
        <v>0</v>
      </c>
      <c r="C71" s="175">
        <f>'RT03-F12'!G35</f>
        <v>0</v>
      </c>
      <c r="D71" s="157"/>
      <c r="E71" s="157"/>
      <c r="F71" s="157"/>
    </row>
    <row r="72" spans="1:6" ht="15.75" customHeight="1" x14ac:dyDescent="0.25">
      <c r="A72" s="176" t="str">
        <f>'[4]PRUEBAS DE CALIBRACION'!F18</f>
        <v>DIF MAX EXC</v>
      </c>
      <c r="B72" s="177">
        <f>'RT03-F12'!C37</f>
        <v>0</v>
      </c>
      <c r="C72" s="177" t="str">
        <f>'[4]PRUEBAS DE CALIBRACION'!I18</f>
        <v>mg</v>
      </c>
      <c r="D72" s="157"/>
      <c r="E72" s="157"/>
      <c r="F72" s="157"/>
    </row>
    <row r="73" spans="1:6" ht="15.75" customHeight="1" x14ac:dyDescent="0.25">
      <c r="A73" s="144"/>
      <c r="B73" s="144"/>
      <c r="C73" s="144"/>
      <c r="D73" s="157"/>
      <c r="E73" s="157"/>
      <c r="F73" s="157"/>
    </row>
    <row r="74" spans="1:6" ht="15.75" customHeight="1" x14ac:dyDescent="0.25">
      <c r="B74" s="144"/>
      <c r="C74" s="144"/>
      <c r="D74" s="157"/>
      <c r="E74" s="157"/>
      <c r="F74" s="157"/>
    </row>
    <row r="75" spans="1:6" ht="15.75" customHeight="1" x14ac:dyDescent="0.25">
      <c r="A75" s="474" t="s">
        <v>166</v>
      </c>
      <c r="B75" s="474"/>
      <c r="C75" s="144"/>
      <c r="D75" s="157"/>
      <c r="E75" s="157"/>
      <c r="F75" s="157"/>
    </row>
    <row r="76" spans="1:6" ht="15.75" customHeight="1" x14ac:dyDescent="0.25">
      <c r="A76" s="144"/>
      <c r="B76" s="144"/>
      <c r="C76" s="144"/>
      <c r="D76" s="157"/>
      <c r="E76" s="157"/>
      <c r="F76" s="157"/>
    </row>
    <row r="77" spans="1:6" ht="15.75" customHeight="1" x14ac:dyDescent="0.25">
      <c r="A77" s="492" t="s">
        <v>167</v>
      </c>
      <c r="B77" s="492"/>
      <c r="C77" s="492"/>
      <c r="D77" s="492"/>
      <c r="E77" s="492"/>
      <c r="F77" s="492"/>
    </row>
    <row r="78" spans="1:6" ht="15.75" customHeight="1" x14ac:dyDescent="0.25">
      <c r="A78" s="492"/>
      <c r="B78" s="492"/>
      <c r="C78" s="492"/>
      <c r="D78" s="492"/>
      <c r="E78" s="492"/>
      <c r="F78" s="492"/>
    </row>
    <row r="79" spans="1:6" ht="15.75" customHeight="1" x14ac:dyDescent="0.25">
      <c r="A79" s="492"/>
      <c r="B79" s="492"/>
      <c r="C79" s="492"/>
      <c r="D79" s="492"/>
      <c r="E79" s="492"/>
      <c r="F79" s="492"/>
    </row>
    <row r="80" spans="1:6" ht="15.75" customHeight="1" x14ac:dyDescent="0.25">
      <c r="A80" s="144"/>
      <c r="B80" s="144"/>
      <c r="C80" s="144"/>
      <c r="D80" s="157"/>
      <c r="E80" s="157"/>
      <c r="F80" s="157"/>
    </row>
    <row r="81" spans="1:6" ht="15.75" thickBot="1" x14ac:dyDescent="0.3">
      <c r="A81" s="144"/>
      <c r="B81" s="144"/>
      <c r="C81" s="144"/>
      <c r="D81" s="144"/>
      <c r="E81" s="144"/>
      <c r="F81" s="144"/>
    </row>
    <row r="82" spans="1:6" ht="15.75" customHeight="1" thickBot="1" x14ac:dyDescent="0.3">
      <c r="A82" s="493" t="s">
        <v>168</v>
      </c>
      <c r="B82" s="494"/>
      <c r="C82" s="494"/>
      <c r="D82" s="495"/>
      <c r="E82" s="178"/>
      <c r="F82" s="178"/>
    </row>
    <row r="83" spans="1:6" ht="16.5" thickBot="1" x14ac:dyDescent="0.3">
      <c r="A83" s="169" t="str">
        <f>'[4]PRUEBAS DE CALIBRACION'!B11</f>
        <v>CARGA (g)</v>
      </c>
      <c r="B83" s="225">
        <f>'RT03-F12'!A42</f>
        <v>0</v>
      </c>
      <c r="C83" s="225">
        <f>'RT03-F12'!A43</f>
        <v>0</v>
      </c>
      <c r="D83" s="225">
        <f>'RT03-F12'!A44</f>
        <v>0</v>
      </c>
      <c r="E83" s="178"/>
      <c r="F83" s="178"/>
    </row>
    <row r="84" spans="1:6" ht="16.5" thickBot="1" x14ac:dyDescent="0.3">
      <c r="A84" s="179" t="s">
        <v>169</v>
      </c>
      <c r="B84" s="179" t="s">
        <v>170</v>
      </c>
      <c r="C84" s="179" t="s">
        <v>170</v>
      </c>
      <c r="D84" s="179" t="s">
        <v>170</v>
      </c>
      <c r="E84" s="178"/>
      <c r="F84" s="178"/>
    </row>
    <row r="85" spans="1:6" ht="17.25" customHeight="1" x14ac:dyDescent="0.25">
      <c r="A85" s="223">
        <f>'RT03-F12'!B41</f>
        <v>1</v>
      </c>
      <c r="B85" s="226">
        <f>'RT03-F12'!B42</f>
        <v>0</v>
      </c>
      <c r="C85" s="226">
        <f>'RT03-F12'!B43</f>
        <v>0</v>
      </c>
      <c r="D85" s="226">
        <f>'RT03-F12'!B44</f>
        <v>0</v>
      </c>
      <c r="E85" s="178"/>
      <c r="F85" s="178"/>
    </row>
    <row r="86" spans="1:6" ht="17.25" customHeight="1" x14ac:dyDescent="0.25">
      <c r="A86" s="223">
        <f>'RT03-F12'!C41</f>
        <v>2</v>
      </c>
      <c r="B86" s="227">
        <f>'RT03-F12'!C42</f>
        <v>0</v>
      </c>
      <c r="C86" s="227">
        <f>'RT03-F12'!C43</f>
        <v>0</v>
      </c>
      <c r="D86" s="227">
        <f>'RT03-F12'!C44</f>
        <v>0</v>
      </c>
      <c r="E86" s="178"/>
      <c r="F86" s="178"/>
    </row>
    <row r="87" spans="1:6" ht="17.25" customHeight="1" x14ac:dyDescent="0.25">
      <c r="A87" s="223">
        <f>'RT03-F12'!D41</f>
        <v>3</v>
      </c>
      <c r="B87" s="227">
        <f>'RT03-F12'!D42</f>
        <v>0</v>
      </c>
      <c r="C87" s="227">
        <f>'RT03-F12'!D43</f>
        <v>0</v>
      </c>
      <c r="D87" s="227">
        <f>'RT03-F12'!D44</f>
        <v>0</v>
      </c>
      <c r="E87" s="178"/>
      <c r="F87" s="178"/>
    </row>
    <row r="88" spans="1:6" ht="17.25" customHeight="1" x14ac:dyDescent="0.25">
      <c r="A88" s="223">
        <f>'RT03-F12'!E41</f>
        <v>4</v>
      </c>
      <c r="B88" s="227">
        <f>'RT03-F12'!E42</f>
        <v>0</v>
      </c>
      <c r="C88" s="227">
        <f>'RT03-F12'!E43</f>
        <v>0</v>
      </c>
      <c r="D88" s="227">
        <f>'RT03-F12'!E44</f>
        <v>0</v>
      </c>
      <c r="E88" s="178"/>
      <c r="F88" s="178"/>
    </row>
    <row r="89" spans="1:6" ht="17.25" customHeight="1" x14ac:dyDescent="0.25">
      <c r="A89" s="223">
        <f>'RT03-F12'!F41</f>
        <v>5</v>
      </c>
      <c r="B89" s="227">
        <f>'RT03-F12'!F42</f>
        <v>0</v>
      </c>
      <c r="C89" s="227">
        <f>'RT03-F12'!F43</f>
        <v>0</v>
      </c>
      <c r="D89" s="227">
        <f>'RT03-F12'!F44</f>
        <v>0</v>
      </c>
      <c r="E89" s="178"/>
      <c r="F89" s="178"/>
    </row>
    <row r="90" spans="1:6" ht="17.25" customHeight="1" x14ac:dyDescent="0.25">
      <c r="A90" s="223">
        <f>'RT03-F12'!G41</f>
        <v>6</v>
      </c>
      <c r="B90" s="227">
        <f>'RT03-F12'!G42</f>
        <v>0</v>
      </c>
      <c r="C90" s="227">
        <f>'RT03-F12'!G43</f>
        <v>0</v>
      </c>
      <c r="D90" s="227">
        <f>'RT03-F12'!G44</f>
        <v>0</v>
      </c>
      <c r="E90" s="178"/>
      <c r="F90" s="178"/>
    </row>
    <row r="91" spans="1:6" ht="17.25" customHeight="1" x14ac:dyDescent="0.25">
      <c r="A91" s="223">
        <f>'RT03-F12'!H41</f>
        <v>7</v>
      </c>
      <c r="B91" s="227">
        <f>'RT03-F12'!H42</f>
        <v>0</v>
      </c>
      <c r="C91" s="227">
        <f>'RT03-F12'!H43</f>
        <v>0</v>
      </c>
      <c r="D91" s="227">
        <f>'RT03-F12'!H44</f>
        <v>0</v>
      </c>
      <c r="E91" s="178"/>
      <c r="F91" s="178"/>
    </row>
    <row r="92" spans="1:6" ht="17.25" customHeight="1" x14ac:dyDescent="0.25">
      <c r="A92" s="223">
        <f>'RT03-F12'!I41</f>
        <v>8</v>
      </c>
      <c r="B92" s="227">
        <f>'RT03-F12'!I42</f>
        <v>0</v>
      </c>
      <c r="C92" s="227">
        <f>'RT03-F12'!I43</f>
        <v>0</v>
      </c>
      <c r="D92" s="227">
        <f>'RT03-F12'!I44</f>
        <v>0</v>
      </c>
      <c r="E92" s="178"/>
      <c r="F92" s="178"/>
    </row>
    <row r="93" spans="1:6" ht="17.25" customHeight="1" x14ac:dyDescent="0.25">
      <c r="A93" s="223">
        <f>'RT03-F12'!J41</f>
        <v>9</v>
      </c>
      <c r="B93" s="227">
        <f>'RT03-F12'!J42</f>
        <v>0</v>
      </c>
      <c r="C93" s="227">
        <f>'RT03-F12'!J43</f>
        <v>0</v>
      </c>
      <c r="D93" s="227">
        <f>'RT03-F12'!J44</f>
        <v>0</v>
      </c>
      <c r="E93" s="178"/>
      <c r="F93" s="178"/>
    </row>
    <row r="94" spans="1:6" ht="17.25" customHeight="1" x14ac:dyDescent="0.25">
      <c r="A94" s="223">
        <f>'RT03-F12'!K41</f>
        <v>10</v>
      </c>
      <c r="B94" s="227">
        <f>'RT03-F12'!K42</f>
        <v>0</v>
      </c>
      <c r="C94" s="227">
        <f>'RT03-F12'!K43</f>
        <v>0</v>
      </c>
      <c r="D94" s="227">
        <f>'RT03-F12'!K44</f>
        <v>0</v>
      </c>
      <c r="E94" s="178"/>
      <c r="F94" s="178"/>
    </row>
    <row r="95" spans="1:6" ht="7.5" customHeight="1" x14ac:dyDescent="0.25">
      <c r="A95" s="178"/>
      <c r="B95" s="178"/>
      <c r="C95" s="178"/>
      <c r="D95" s="178"/>
      <c r="E95" s="178"/>
      <c r="F95" s="178"/>
    </row>
    <row r="96" spans="1:6" ht="18" customHeight="1" x14ac:dyDescent="0.25">
      <c r="A96" s="474" t="s">
        <v>171</v>
      </c>
      <c r="B96" s="474"/>
      <c r="C96" s="144"/>
      <c r="D96" s="157"/>
      <c r="E96" s="157"/>
      <c r="F96" s="157"/>
    </row>
    <row r="97" spans="1:6" ht="7.5" customHeight="1" x14ac:dyDescent="0.25">
      <c r="A97" s="144"/>
      <c r="B97" s="144"/>
      <c r="C97" s="144"/>
      <c r="D97" s="157"/>
      <c r="E97" s="157"/>
      <c r="F97" s="157"/>
    </row>
    <row r="98" spans="1:6" ht="16.5" customHeight="1" x14ac:dyDescent="0.25">
      <c r="A98" s="496" t="s">
        <v>172</v>
      </c>
      <c r="B98" s="496"/>
      <c r="C98" s="496"/>
      <c r="D98" s="496"/>
      <c r="E98" s="496"/>
      <c r="F98" s="496"/>
    </row>
    <row r="99" spans="1:6" ht="16.5" customHeight="1" x14ac:dyDescent="0.25">
      <c r="A99" s="496"/>
      <c r="B99" s="496"/>
      <c r="C99" s="496"/>
      <c r="D99" s="496"/>
      <c r="E99" s="496"/>
      <c r="F99" s="496"/>
    </row>
    <row r="100" spans="1:6" ht="25.5" customHeight="1" x14ac:dyDescent="0.25">
      <c r="A100" s="496"/>
      <c r="B100" s="496"/>
      <c r="C100" s="496"/>
      <c r="D100" s="496"/>
      <c r="E100" s="496"/>
      <c r="F100" s="496"/>
    </row>
    <row r="101" spans="1:6" ht="12.75" customHeight="1" thickBot="1" x14ac:dyDescent="0.3">
      <c r="A101" s="144"/>
      <c r="B101" s="144"/>
      <c r="C101" s="144"/>
      <c r="D101" s="144"/>
      <c r="E101" s="144"/>
      <c r="F101" s="144"/>
    </row>
    <row r="102" spans="1:6" ht="22.5" customHeight="1" thickBot="1" x14ac:dyDescent="0.3">
      <c r="A102" s="497" t="s">
        <v>173</v>
      </c>
      <c r="B102" s="498"/>
      <c r="C102" s="499"/>
      <c r="D102" s="144"/>
      <c r="E102" s="144"/>
      <c r="F102" s="144"/>
    </row>
    <row r="103" spans="1:6" ht="22.5" customHeight="1" thickBot="1" x14ac:dyDescent="0.3">
      <c r="A103" s="180" t="str">
        <f>[4]DATOS!B26</f>
        <v>CARGAS DE PRUEBA EN g</v>
      </c>
      <c r="B103" s="179" t="str">
        <f>[4]RESULTADOS!C6</f>
        <v>ERROR (mg)</v>
      </c>
      <c r="C103" s="179" t="s">
        <v>208</v>
      </c>
      <c r="D103" s="144"/>
      <c r="E103" s="144"/>
      <c r="F103" s="144"/>
    </row>
    <row r="104" spans="1:6" ht="18" customHeight="1" x14ac:dyDescent="0.25">
      <c r="A104" s="182">
        <f>'RT03-F12'!G20</f>
        <v>0</v>
      </c>
      <c r="B104" s="181" t="e">
        <f>'RT03-F12'!H52</f>
        <v>#DIV/0!</v>
      </c>
      <c r="C104" s="181" t="e">
        <f>'RT03-F12'!$F$101</f>
        <v>#DIV/0!</v>
      </c>
      <c r="D104" s="144"/>
      <c r="E104" s="144"/>
      <c r="F104" s="144"/>
    </row>
    <row r="105" spans="1:6" ht="18" customHeight="1" x14ac:dyDescent="0.25">
      <c r="A105" s="229">
        <f>'RT03-F12'!G21</f>
        <v>0</v>
      </c>
      <c r="B105" s="183" t="e">
        <f>'RT03-F12'!H53</f>
        <v>#DIV/0!</v>
      </c>
      <c r="C105" s="181" t="e">
        <f>'RT03-F12'!$G$101</f>
        <v>#DIV/0!</v>
      </c>
      <c r="D105" s="144"/>
      <c r="E105" s="144"/>
      <c r="F105" s="144"/>
    </row>
    <row r="106" spans="1:6" ht="18" customHeight="1" x14ac:dyDescent="0.25">
      <c r="A106" s="182">
        <f>'RT03-F12'!G22</f>
        <v>0</v>
      </c>
      <c r="B106" s="183" t="e">
        <f>'RT03-F12'!H54</f>
        <v>#DIV/0!</v>
      </c>
      <c r="C106" s="181" t="e">
        <f>'RT03-F12'!$H$101</f>
        <v>#DIV/0!</v>
      </c>
      <c r="D106" s="144"/>
      <c r="E106" s="144"/>
      <c r="F106" s="144"/>
    </row>
    <row r="107" spans="1:6" ht="18" customHeight="1" x14ac:dyDescent="0.25">
      <c r="A107" s="229">
        <f>'RT03-F12'!G23</f>
        <v>0</v>
      </c>
      <c r="B107" s="183" t="e">
        <f>'RT03-F12'!H55</f>
        <v>#DIV/0!</v>
      </c>
      <c r="C107" s="181" t="e">
        <f>'RT03-F12'!$I$101</f>
        <v>#DIV/0!</v>
      </c>
      <c r="D107" s="144"/>
      <c r="E107" s="144"/>
      <c r="F107" s="144"/>
    </row>
    <row r="108" spans="1:6" ht="18" customHeight="1" x14ac:dyDescent="0.25">
      <c r="A108" s="182">
        <f>'RT03-F12'!G24</f>
        <v>0</v>
      </c>
      <c r="B108" s="183" t="e">
        <f>'RT03-F12'!H56</f>
        <v>#DIV/0!</v>
      </c>
      <c r="C108" s="181" t="e">
        <f>'RT03-F12'!$J$101</f>
        <v>#DIV/0!</v>
      </c>
      <c r="D108" s="144"/>
      <c r="E108" s="144"/>
      <c r="F108" s="144"/>
    </row>
    <row r="109" spans="1:6" ht="18" customHeight="1" x14ac:dyDescent="0.25">
      <c r="A109" s="178"/>
      <c r="B109" s="184"/>
      <c r="C109" s="178"/>
      <c r="D109" s="178"/>
      <c r="E109" s="178"/>
      <c r="F109" s="178"/>
    </row>
    <row r="110" spans="1:6" ht="18" customHeight="1" x14ac:dyDescent="0.25">
      <c r="A110" s="178"/>
      <c r="B110" s="178"/>
      <c r="C110" s="178"/>
      <c r="D110" s="178"/>
      <c r="E110" s="178"/>
      <c r="F110" s="178"/>
    </row>
    <row r="111" spans="1:6" ht="19.5" customHeight="1" x14ac:dyDescent="0.25">
      <c r="A111" s="178"/>
      <c r="B111" s="178"/>
      <c r="C111" s="178"/>
      <c r="D111" s="178"/>
      <c r="E111" s="178"/>
      <c r="F111" s="178"/>
    </row>
    <row r="112" spans="1:6" ht="19.5" customHeight="1" x14ac:dyDescent="0.25">
      <c r="A112" s="178"/>
      <c r="B112" s="178"/>
      <c r="C112" s="178"/>
      <c r="D112" s="178"/>
      <c r="E112" s="178"/>
      <c r="F112" s="178"/>
    </row>
    <row r="113" spans="1:6" ht="19.5" customHeight="1" x14ac:dyDescent="0.25">
      <c r="A113" s="178"/>
      <c r="B113" s="178"/>
      <c r="C113" s="178"/>
      <c r="D113" s="178"/>
      <c r="E113" s="178"/>
      <c r="F113" s="178"/>
    </row>
    <row r="114" spans="1:6" ht="19.5" customHeight="1" x14ac:dyDescent="0.25">
      <c r="A114" s="178"/>
      <c r="B114" s="178"/>
      <c r="C114" s="178"/>
      <c r="D114" s="178"/>
      <c r="E114" s="178"/>
      <c r="F114" s="178"/>
    </row>
    <row r="115" spans="1:6" ht="19.5" customHeight="1" x14ac:dyDescent="0.25">
      <c r="A115" s="178"/>
      <c r="B115" s="178"/>
      <c r="C115" s="178"/>
      <c r="D115" s="178"/>
      <c r="E115" s="178"/>
      <c r="F115" s="178"/>
    </row>
    <row r="116" spans="1:6" ht="19.5" customHeight="1" x14ac:dyDescent="0.25">
      <c r="A116" s="178"/>
      <c r="B116" s="178"/>
      <c r="C116" s="178"/>
      <c r="D116" s="178"/>
      <c r="E116" s="178"/>
      <c r="F116" s="178"/>
    </row>
    <row r="117" spans="1:6" ht="17.25" customHeight="1" x14ac:dyDescent="0.25">
      <c r="A117" s="178"/>
      <c r="B117" s="178"/>
      <c r="C117" s="178"/>
      <c r="D117" s="178"/>
      <c r="E117" s="178"/>
      <c r="F117" s="178"/>
    </row>
    <row r="118" spans="1:6" ht="17.25" customHeight="1" x14ac:dyDescent="0.25">
      <c r="A118" s="178"/>
      <c r="B118" s="178"/>
      <c r="C118" s="178"/>
      <c r="D118" s="178"/>
      <c r="E118" s="178"/>
      <c r="F118" s="178"/>
    </row>
    <row r="119" spans="1:6" ht="17.25" customHeight="1" x14ac:dyDescent="0.25">
      <c r="A119" s="178"/>
      <c r="B119" s="178"/>
      <c r="C119" s="178"/>
      <c r="D119" s="178"/>
      <c r="E119" s="178"/>
      <c r="F119" s="178"/>
    </row>
    <row r="120" spans="1:6" ht="17.25" customHeight="1" x14ac:dyDescent="0.25">
      <c r="A120" s="178"/>
      <c r="B120" s="178"/>
      <c r="C120" s="178"/>
      <c r="D120" s="178"/>
      <c r="E120" s="178"/>
      <c r="F120" s="178"/>
    </row>
    <row r="121" spans="1:6" x14ac:dyDescent="0.25">
      <c r="A121" s="152"/>
      <c r="B121" s="144"/>
      <c r="C121" s="144"/>
      <c r="D121" s="144"/>
      <c r="E121" s="144"/>
      <c r="F121" s="144"/>
    </row>
    <row r="122" spans="1:6" ht="15.75" customHeight="1" x14ac:dyDescent="0.25">
      <c r="A122" s="485" t="s">
        <v>174</v>
      </c>
      <c r="B122" s="485"/>
      <c r="C122" s="485"/>
      <c r="D122" s="144"/>
      <c r="E122" s="144"/>
      <c r="F122" s="144"/>
    </row>
    <row r="123" spans="1:6" x14ac:dyDescent="0.25">
      <c r="A123" s="152"/>
      <c r="B123" s="144"/>
      <c r="C123" s="144"/>
      <c r="D123" s="144"/>
      <c r="E123" s="144"/>
      <c r="F123" s="144"/>
    </row>
    <row r="124" spans="1:6" ht="26.25" customHeight="1" x14ac:dyDescent="0.25">
      <c r="A124" s="480" t="s">
        <v>175</v>
      </c>
      <c r="B124" s="480"/>
      <c r="C124" s="480"/>
      <c r="D124" s="480"/>
      <c r="E124" s="480"/>
      <c r="F124" s="480"/>
    </row>
    <row r="125" spans="1:6" ht="13.5" customHeight="1" x14ac:dyDescent="0.25">
      <c r="A125" s="153"/>
      <c r="B125" s="153"/>
      <c r="C125" s="153"/>
      <c r="D125" s="153"/>
      <c r="E125" s="153"/>
      <c r="F125" s="153"/>
    </row>
    <row r="126" spans="1:6" ht="20.25" customHeight="1" x14ac:dyDescent="0.25">
      <c r="A126" s="485" t="s">
        <v>176</v>
      </c>
      <c r="B126" s="485"/>
      <c r="C126" s="485"/>
      <c r="D126" s="144"/>
      <c r="E126" s="144"/>
      <c r="F126" s="144"/>
    </row>
    <row r="127" spans="1:6" ht="21" customHeight="1" x14ac:dyDescent="0.25">
      <c r="A127" s="500" t="s">
        <v>177</v>
      </c>
      <c r="B127" s="500"/>
      <c r="C127" s="500"/>
      <c r="D127" s="500"/>
      <c r="E127" s="500"/>
      <c r="F127" s="500"/>
    </row>
    <row r="128" spans="1:6" ht="8.25" customHeight="1" x14ac:dyDescent="0.25">
      <c r="A128" s="185"/>
      <c r="E128" s="185"/>
      <c r="F128" s="185"/>
    </row>
    <row r="129" spans="1:6" ht="21" customHeight="1" x14ac:dyDescent="0.25">
      <c r="A129" s="185"/>
      <c r="B129" s="160" t="str">
        <f>[4]RESULTADOS!G19</f>
        <v xml:space="preserve">E (R)  ( mg   )  =                                    </v>
      </c>
      <c r="C129" s="228" t="e">
        <f>'RT03-F12'!F128</f>
        <v>#DIV/0!</v>
      </c>
      <c r="D129" s="148" t="str">
        <f>[4]RESULTADOS!J19</f>
        <v xml:space="preserve">   R ( g )</v>
      </c>
      <c r="E129" s="186"/>
      <c r="F129" s="148"/>
    </row>
    <row r="130" spans="1:6" ht="9.75" customHeight="1" x14ac:dyDescent="0.25">
      <c r="A130" s="187"/>
      <c r="B130" s="187"/>
      <c r="C130" s="188"/>
      <c r="D130" s="160"/>
      <c r="E130" s="186"/>
      <c r="F130" s="148"/>
    </row>
    <row r="131" spans="1:6" ht="21" customHeight="1" x14ac:dyDescent="0.25">
      <c r="A131" s="500" t="s">
        <v>178</v>
      </c>
      <c r="B131" s="500"/>
      <c r="C131" s="500"/>
      <c r="D131" s="500"/>
      <c r="E131" s="500"/>
      <c r="F131" s="500"/>
    </row>
    <row r="132" spans="1:6" ht="21" customHeight="1" x14ac:dyDescent="0.25">
      <c r="A132" s="148" t="str">
        <f>[4]RESULTADOS!G23</f>
        <v xml:space="preserve">   U E  (       ) =                                        </v>
      </c>
      <c r="B132" s="189" t="e">
        <f>'RT03-F12'!F130</f>
        <v>#DIV/0!</v>
      </c>
      <c r="C132" s="190" t="str">
        <f>[4]RESULTADOS!I23</f>
        <v xml:space="preserve">                + </v>
      </c>
      <c r="D132" s="148" t="str">
        <f>[4]RESULTADOS!J23</f>
        <v xml:space="preserve">  R( g )</v>
      </c>
      <c r="E132" s="191" t="e">
        <f>'RT03-F12'!H130</f>
        <v>#DIV/0!</v>
      </c>
      <c r="F132" s="148"/>
    </row>
    <row r="133" spans="1:6" ht="16.5" customHeight="1" x14ac:dyDescent="0.25">
      <c r="A133" s="192"/>
      <c r="B133" s="192"/>
      <c r="C133" s="148"/>
      <c r="D133" s="185"/>
      <c r="E133" s="148"/>
      <c r="F133" s="148"/>
    </row>
    <row r="134" spans="1:6" ht="30.75" customHeight="1" x14ac:dyDescent="0.25">
      <c r="A134" s="501" t="s">
        <v>179</v>
      </c>
      <c r="B134" s="501"/>
      <c r="C134" s="501"/>
      <c r="D134" s="501"/>
      <c r="E134" s="501"/>
      <c r="F134" s="501"/>
    </row>
    <row r="135" spans="1:6" ht="10.5" customHeight="1" x14ac:dyDescent="0.25">
      <c r="A135" s="146"/>
      <c r="B135" s="146"/>
      <c r="C135" s="146"/>
      <c r="D135" s="146"/>
      <c r="E135" s="146"/>
      <c r="F135" s="146"/>
    </row>
    <row r="136" spans="1:6" ht="39" customHeight="1" x14ac:dyDescent="0.25">
      <c r="A136" s="193" t="s">
        <v>180</v>
      </c>
      <c r="B136" s="193"/>
      <c r="C136" s="193"/>
      <c r="D136" s="502" t="s">
        <v>181</v>
      </c>
      <c r="E136" s="502"/>
      <c r="F136" s="146"/>
    </row>
    <row r="137" spans="1:6" ht="13.5" customHeight="1" thickBot="1" x14ac:dyDescent="0.3">
      <c r="A137" s="152" t="s">
        <v>182</v>
      </c>
      <c r="B137" s="144"/>
      <c r="C137" s="144"/>
      <c r="D137" s="144"/>
      <c r="E137" s="144"/>
      <c r="F137" s="144"/>
    </row>
    <row r="138" spans="1:6" ht="18" customHeight="1" thickBot="1" x14ac:dyDescent="0.3">
      <c r="A138" s="194" t="s">
        <v>183</v>
      </c>
      <c r="B138" s="503" t="s">
        <v>184</v>
      </c>
      <c r="C138" s="469"/>
      <c r="D138" s="469"/>
      <c r="E138" s="469"/>
      <c r="F138" s="146"/>
    </row>
    <row r="139" spans="1:6" ht="21" customHeight="1" thickBot="1" x14ac:dyDescent="0.3">
      <c r="A139" s="195" t="s">
        <v>185</v>
      </c>
      <c r="B139" s="503" t="s">
        <v>186</v>
      </c>
      <c r="C139" s="469"/>
      <c r="D139" s="469"/>
      <c r="E139" s="469"/>
      <c r="F139" s="146"/>
    </row>
    <row r="140" spans="1:6" ht="22.5" customHeight="1" thickBot="1" x14ac:dyDescent="0.3">
      <c r="A140" s="196" t="s">
        <v>187</v>
      </c>
      <c r="B140" s="503" t="s">
        <v>188</v>
      </c>
      <c r="C140" s="469"/>
      <c r="D140" s="469"/>
      <c r="E140" s="469"/>
      <c r="F140" s="146"/>
    </row>
    <row r="141" spans="1:6" ht="15" customHeight="1" x14ac:dyDescent="0.25">
      <c r="A141" s="186"/>
      <c r="B141" s="146"/>
      <c r="C141" s="146"/>
      <c r="D141" s="144"/>
      <c r="E141" s="144"/>
      <c r="F141" s="144"/>
    </row>
    <row r="142" spans="1:6" ht="17.25" customHeight="1" x14ac:dyDescent="0.25">
      <c r="A142" s="485" t="s">
        <v>189</v>
      </c>
      <c r="B142" s="485"/>
      <c r="C142" s="485"/>
      <c r="D142" s="144"/>
      <c r="E142" s="144"/>
      <c r="F142" s="144"/>
    </row>
    <row r="143" spans="1:6" ht="6.75" customHeight="1" x14ac:dyDescent="0.25">
      <c r="A143" s="186"/>
      <c r="B143" s="146"/>
      <c r="C143" s="146"/>
      <c r="D143" s="144"/>
      <c r="E143" s="144"/>
      <c r="F143" s="144"/>
    </row>
    <row r="144" spans="1:6" ht="38.25" customHeight="1" x14ac:dyDescent="0.25">
      <c r="A144" s="504" t="s">
        <v>190</v>
      </c>
      <c r="B144" s="504"/>
      <c r="C144" s="504"/>
      <c r="D144" s="504"/>
      <c r="E144" s="504"/>
      <c r="F144" s="504"/>
    </row>
    <row r="145" spans="1:6" ht="13.5" customHeight="1" thickBot="1" x14ac:dyDescent="0.3">
      <c r="A145" s="153"/>
      <c r="B145" s="153"/>
      <c r="C145" s="153"/>
      <c r="D145" s="153"/>
      <c r="E145" s="153"/>
      <c r="F145" s="153"/>
    </row>
    <row r="146" spans="1:6" ht="19.5" customHeight="1" thickBot="1" x14ac:dyDescent="0.3">
      <c r="A146" s="505" t="s">
        <v>191</v>
      </c>
      <c r="B146" s="506"/>
      <c r="C146" s="507"/>
      <c r="D146" s="144"/>
      <c r="E146" s="144"/>
      <c r="F146" s="144"/>
    </row>
    <row r="147" spans="1:6" ht="15.75" customHeight="1" x14ac:dyDescent="0.25">
      <c r="A147" s="156"/>
      <c r="B147" s="144"/>
      <c r="C147" s="144"/>
      <c r="D147" s="144"/>
      <c r="E147" s="144"/>
      <c r="F147" s="144"/>
    </row>
    <row r="148" spans="1:6" ht="17.25" customHeight="1" x14ac:dyDescent="0.25">
      <c r="A148" s="478" t="s">
        <v>192</v>
      </c>
      <c r="B148" s="478"/>
      <c r="C148" s="478"/>
      <c r="D148" s="478"/>
      <c r="E148" s="478"/>
      <c r="F148" s="478"/>
    </row>
    <row r="149" spans="1:6" ht="21.75" customHeight="1" x14ac:dyDescent="0.25">
      <c r="A149" s="478" t="s">
        <v>193</v>
      </c>
      <c r="B149" s="478"/>
      <c r="C149" s="478"/>
      <c r="D149" s="478"/>
      <c r="E149" s="478"/>
      <c r="F149" s="478"/>
    </row>
    <row r="150" spans="1:6" ht="28.5" customHeight="1" x14ac:dyDescent="0.25">
      <c r="A150" s="512" t="s">
        <v>194</v>
      </c>
      <c r="B150" s="512"/>
      <c r="C150" s="512"/>
      <c r="D150" s="512"/>
      <c r="E150" s="512"/>
      <c r="F150" s="512"/>
    </row>
    <row r="151" spans="1:6" ht="23.25" customHeight="1" x14ac:dyDescent="0.25">
      <c r="A151" s="478" t="s">
        <v>195</v>
      </c>
      <c r="B151" s="478"/>
      <c r="C151" s="478"/>
      <c r="D151" s="478"/>
      <c r="E151" s="478"/>
      <c r="F151" s="478"/>
    </row>
    <row r="152" spans="1:6" ht="14.25" customHeight="1" x14ac:dyDescent="0.25">
      <c r="B152" s="144"/>
      <c r="C152" s="144"/>
      <c r="D152" s="144"/>
      <c r="E152" s="144"/>
      <c r="F152" s="144"/>
    </row>
    <row r="153" spans="1:6" x14ac:dyDescent="0.25">
      <c r="A153" s="197">
        <f>'RT03-F12'!E5</f>
        <v>0</v>
      </c>
      <c r="B153" s="144"/>
      <c r="C153" s="144"/>
      <c r="D153" s="144"/>
      <c r="E153" s="144"/>
      <c r="F153" s="144"/>
    </row>
    <row r="154" spans="1:6" ht="17.25" customHeight="1" x14ac:dyDescent="0.25">
      <c r="A154" s="198" t="s">
        <v>196</v>
      </c>
      <c r="B154" s="199"/>
    </row>
    <row r="155" spans="1:6" ht="12" customHeight="1" x14ac:dyDescent="0.25">
      <c r="B155" s="144"/>
    </row>
    <row r="156" spans="1:6" x14ac:dyDescent="0.25">
      <c r="A156" s="513" t="s">
        <v>197</v>
      </c>
      <c r="B156" s="513"/>
      <c r="D156" s="144"/>
      <c r="E156" s="513" t="s">
        <v>198</v>
      </c>
      <c r="F156" s="513"/>
    </row>
    <row r="157" spans="1:6" x14ac:dyDescent="0.25">
      <c r="A157" s="511" t="s">
        <v>199</v>
      </c>
      <c r="B157" s="511"/>
      <c r="D157" s="144"/>
      <c r="E157" s="511" t="s">
        <v>200</v>
      </c>
      <c r="F157" s="511"/>
    </row>
    <row r="158" spans="1:6" ht="15" customHeight="1" x14ac:dyDescent="0.25">
      <c r="A158" s="508" t="s">
        <v>201</v>
      </c>
      <c r="B158" s="509"/>
      <c r="C158" s="509"/>
      <c r="D158" s="510" t="s">
        <v>202</v>
      </c>
      <c r="E158" s="510"/>
      <c r="F158" s="510"/>
    </row>
    <row r="159" spans="1:6" ht="15" customHeight="1" x14ac:dyDescent="0.25">
      <c r="A159" s="511" t="s">
        <v>203</v>
      </c>
      <c r="B159" s="511"/>
      <c r="E159" s="511" t="s">
        <v>204</v>
      </c>
      <c r="F159" s="511"/>
    </row>
    <row r="160" spans="1:6"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sheetData>
  <sheetProtection password="CFB2" sheet="1" objects="1" scenarios="1"/>
  <mergeCells count="73">
    <mergeCell ref="A158:C158"/>
    <mergeCell ref="D158:F158"/>
    <mergeCell ref="A159:B159"/>
    <mergeCell ref="E159:F159"/>
    <mergeCell ref="A150:F150"/>
    <mergeCell ref="A151:F151"/>
    <mergeCell ref="A156:B156"/>
    <mergeCell ref="E156:F156"/>
    <mergeCell ref="A157:B157"/>
    <mergeCell ref="E157:F157"/>
    <mergeCell ref="A149:F149"/>
    <mergeCell ref="A127:F127"/>
    <mergeCell ref="A131:F131"/>
    <mergeCell ref="A134:F134"/>
    <mergeCell ref="D136:E136"/>
    <mergeCell ref="B138:E138"/>
    <mergeCell ref="B139:E139"/>
    <mergeCell ref="B140:E140"/>
    <mergeCell ref="A142:C142"/>
    <mergeCell ref="A144:F144"/>
    <mergeCell ref="A146:C146"/>
    <mergeCell ref="A148:F148"/>
    <mergeCell ref="A126:C126"/>
    <mergeCell ref="A57:D57"/>
    <mergeCell ref="A62:D62"/>
    <mergeCell ref="A64:C64"/>
    <mergeCell ref="A75:B75"/>
    <mergeCell ref="A77:F79"/>
    <mergeCell ref="A82:D82"/>
    <mergeCell ref="A96:B96"/>
    <mergeCell ref="A98:F100"/>
    <mergeCell ref="A102:C102"/>
    <mergeCell ref="A122:C122"/>
    <mergeCell ref="A124:F124"/>
    <mergeCell ref="A56:F56"/>
    <mergeCell ref="A29:B29"/>
    <mergeCell ref="A31:F32"/>
    <mergeCell ref="A34:F34"/>
    <mergeCell ref="A36:F36"/>
    <mergeCell ref="A38:F38"/>
    <mergeCell ref="A40:C40"/>
    <mergeCell ref="A42:F42"/>
    <mergeCell ref="B44:C44"/>
    <mergeCell ref="B45:C45"/>
    <mergeCell ref="A47:C47"/>
    <mergeCell ref="A51:B51"/>
    <mergeCell ref="A27:F27"/>
    <mergeCell ref="A15:B15"/>
    <mergeCell ref="A16:B16"/>
    <mergeCell ref="A17:B17"/>
    <mergeCell ref="A18:B18"/>
    <mergeCell ref="A19:B19"/>
    <mergeCell ref="A20:B20"/>
    <mergeCell ref="C20:D20"/>
    <mergeCell ref="A21:B21"/>
    <mergeCell ref="A23:B23"/>
    <mergeCell ref="A24:C24"/>
    <mergeCell ref="A25:B25"/>
    <mergeCell ref="A7:B7"/>
    <mergeCell ref="A8:B8"/>
    <mergeCell ref="E8:F14"/>
    <mergeCell ref="A10:C10"/>
    <mergeCell ref="A11:B11"/>
    <mergeCell ref="A12:B12"/>
    <mergeCell ref="A13:B13"/>
    <mergeCell ref="A14:B14"/>
    <mergeCell ref="A6:B6"/>
    <mergeCell ref="C6:E6"/>
    <mergeCell ref="B1:D1"/>
    <mergeCell ref="A2:C2"/>
    <mergeCell ref="A3:C3"/>
    <mergeCell ref="A5:B5"/>
    <mergeCell ref="C5:E5"/>
  </mergeCells>
  <pageMargins left="0.70866141732283472" right="0.70866141732283472" top="0.74803149606299213" bottom="0.74803149606299213" header="0.31496062992125984" footer="0.31496062992125984"/>
  <pageSetup orientation="portrait" horizontalDpi="4294967293" verticalDpi="0" r:id="rId1"/>
  <headerFooter>
    <oddHeader>&amp;L&amp;8&amp;G&amp;CCERTIFICADO DE CALIBRACIÓN      &amp;RNo.          0,012</oddHeader>
    <oddFooter>&amp;R&amp;P 
[Página]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RT03-F12</vt:lpstr>
      <vt:lpstr>CERTIFICADO</vt:lpstr>
      <vt:lpstr>Hoja1</vt:lpstr>
      <vt:lpstr>'RT03-F12'!Área_de_impresión</vt:lpstr>
      <vt:lpstr>'RT03-F12'!Títulos_a_imprimir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Maria del Carmen Diaz Fonseca</cp:lastModifiedBy>
  <cp:lastPrinted>2016-09-21T19:49:17Z</cp:lastPrinted>
  <dcterms:created xsi:type="dcterms:W3CDTF">2016-06-28T20:23:39Z</dcterms:created>
  <dcterms:modified xsi:type="dcterms:W3CDTF">2016-09-21T20:23:13Z</dcterms:modified>
</cp:coreProperties>
</file>